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2315" windowHeight="10065" activeTab="6"/>
  </bookViews>
  <sheets>
    <sheet name="Sheet1" sheetId="1" r:id="rId1"/>
    <sheet name="Sheet2" sheetId="2" r:id="rId2"/>
    <sheet name="последното" sheetId="3" r:id="rId3"/>
    <sheet name="последното 1" sheetId="4" r:id="rId4"/>
    <sheet name="окончателно 2022" sheetId="5" r:id="rId5"/>
    <sheet name="КР 2023" sheetId="6" r:id="rId6"/>
    <sheet name="КР 2023 уточнени" sheetId="7" r:id="rId7"/>
  </sheets>
  <definedNames/>
  <calcPr fullCalcOnLoad="1"/>
</workbook>
</file>

<file path=xl/sharedStrings.xml><?xml version="1.0" encoding="utf-8"?>
<sst xmlns="http://schemas.openxmlformats.org/spreadsheetml/2006/main" count="784" uniqueCount="145">
  <si>
    <t>Р А З Ч Е Т</t>
  </si>
  <si>
    <t>Наименование ,местонахождение на обекта</t>
  </si>
  <si>
    <t>Целева Субсидия КР § 31 13</t>
  </si>
  <si>
    <t>Функция 01 Общи държавни служби</t>
  </si>
  <si>
    <t>ВСИЧКО РАЗХОДИ</t>
  </si>
  <si>
    <t>МЕСТНИ ДЕЙНОСТИ</t>
  </si>
  <si>
    <t>№№</t>
  </si>
  <si>
    <t>§§</t>
  </si>
  <si>
    <t>ВС</t>
  </si>
  <si>
    <t>Разходи по параграфи</t>
  </si>
  <si>
    <t>51 00 Основен ремонт</t>
  </si>
  <si>
    <t>52 00 Придобиване на ДМА</t>
  </si>
  <si>
    <t>51 00</t>
  </si>
  <si>
    <t>Източници на финансиране:</t>
  </si>
  <si>
    <t>Собствени приходи</t>
  </si>
  <si>
    <t>53 09</t>
  </si>
  <si>
    <t>Изготвяне "Общ устройствен план на Община Криводол"</t>
  </si>
  <si>
    <t>I</t>
  </si>
  <si>
    <t>1.1.</t>
  </si>
  <si>
    <t>3.1.</t>
  </si>
  <si>
    <t>3.2.</t>
  </si>
  <si>
    <t xml:space="preserve">            (име, фамилия, подпис и печат)</t>
  </si>
  <si>
    <t>ОР Улица ."Ал.Стамболийски" гр. Криводол</t>
  </si>
  <si>
    <t>52 04</t>
  </si>
  <si>
    <t>Функция 06 Жилищно строителство, благоустройство</t>
  </si>
  <si>
    <t>Функция 07 Почивно дело, култура и религиозни дейности</t>
  </si>
  <si>
    <t>ОР "Сграда читалище с.Градешница"</t>
  </si>
  <si>
    <t>4.1.</t>
  </si>
  <si>
    <t>Придобиване на специализирана машина багер</t>
  </si>
  <si>
    <t>Придобиване на индустриална машина мини челен товарач BOBCAT</t>
  </si>
  <si>
    <t>Кмет: Христо Доков</t>
  </si>
  <si>
    <t>1.2.</t>
  </si>
  <si>
    <t>Ремонт за подобряване на енергийната ефективност на административната сграда на Общинска администрация гр.Криводол</t>
  </si>
  <si>
    <t>3.8.</t>
  </si>
  <si>
    <t>Ремонт и реконструкция на общински пътища и площади в Община Криводол</t>
  </si>
  <si>
    <t>ОР ул."Мусала" гр.Криводол</t>
  </si>
  <si>
    <t>3.3.</t>
  </si>
  <si>
    <t>ОР ул."Рила" гр.Криводол</t>
  </si>
  <si>
    <t>3.4.</t>
  </si>
  <si>
    <t>ОР ул."Васил Коларов" с.Фурен</t>
  </si>
  <si>
    <t>3.5.</t>
  </si>
  <si>
    <t xml:space="preserve"> ОР ул."Георги Димитров" с.Краводер</t>
  </si>
  <si>
    <t>3.6.</t>
  </si>
  <si>
    <t>ОР на част от ул."Георги Димитров"с.Лесура</t>
  </si>
  <si>
    <t>3.7.</t>
  </si>
  <si>
    <t>ОР на част от ул."Волга" с.Лесура</t>
  </si>
  <si>
    <t>3.9.</t>
  </si>
  <si>
    <t>ОР на част от ул."Васил Коларов" с.Градешница</t>
  </si>
  <si>
    <t>3.10.</t>
  </si>
  <si>
    <t>ОР на ул."Искър" с.Градешница</t>
  </si>
  <si>
    <t>3.11.</t>
  </si>
  <si>
    <t>3.12.</t>
  </si>
  <si>
    <t>3.13.</t>
  </si>
  <si>
    <t>3.14.</t>
  </si>
  <si>
    <t>3.15.</t>
  </si>
  <si>
    <t>3.16.</t>
  </si>
  <si>
    <t>3.17.</t>
  </si>
  <si>
    <t>ОР на ул."Хаджи Димитър" гр.Криводол</t>
  </si>
  <si>
    <t>ОР на ул."Замфир Попов "гр.Криводол</t>
  </si>
  <si>
    <t>ОР на съществуващо кръстовище при ул."Освобождение"и ул."Комсомолска" гр.Криводол</t>
  </si>
  <si>
    <t>ОР на ул."Юрий Гагарин" с.Галатин</t>
  </si>
  <si>
    <t>ОР на ул."Байкал" с.Галатин</t>
  </si>
  <si>
    <t>53 00 Придобиване на нематериални дълготрайни активи</t>
  </si>
  <si>
    <t>ЗА ФИНАНСИРАНЕ НА КАПИТАЛОВИТЕ РАЗХОДИ за 2022 година</t>
  </si>
  <si>
    <t xml:space="preserve">Преходен остатък от 2021 година    </t>
  </si>
  <si>
    <t>5.1.</t>
  </si>
  <si>
    <t>Функция 08 Икономически дейности и услуги</t>
  </si>
  <si>
    <t>ОР тротоари ул."Райко Даскалов" гр.Криводол</t>
  </si>
  <si>
    <t>ОР ул."Гаврил Генов" гр.Криводол</t>
  </si>
  <si>
    <r>
      <rPr>
        <sz val="10"/>
        <rFont val="Arial"/>
        <family val="2"/>
      </rPr>
      <t>ОР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от т.170 до т.174 ул."Ал.Стамболийски" с.Ракево</t>
    </r>
  </si>
  <si>
    <t>ОР от т.35А до т.39 ул."Ленин" с.Главаци</t>
  </si>
  <si>
    <t>ОР от т.39 до т.41 ул."Стоян Якимов" с.Главаци</t>
  </si>
  <si>
    <t xml:space="preserve"> Целеви трансфер §3118 по ПМС№360/12.12.2020</t>
  </si>
  <si>
    <t xml:space="preserve"> 2 броя специализирана техника за снегопочистване</t>
  </si>
  <si>
    <t>52 03</t>
  </si>
  <si>
    <t>Придобиване на специализирана машина за дизинфекция и почистване</t>
  </si>
  <si>
    <t>изпълнен</t>
  </si>
  <si>
    <t>става</t>
  </si>
  <si>
    <t>52 06</t>
  </si>
  <si>
    <t>Изготвяне технически проект на обект"Основен ремонт на улици на територията на Община Криводол"</t>
  </si>
  <si>
    <t>Авторски надзор при изпълнение на СМР на обект"Основен ремонт на улици натериторията на Община Криводол"</t>
  </si>
  <si>
    <t>1.3.</t>
  </si>
  <si>
    <t>52 01</t>
  </si>
  <si>
    <t>Придобиване на компютри</t>
  </si>
  <si>
    <t>1.4.</t>
  </si>
  <si>
    <t>ОР на площади в гр.Криводол IV район, с.Галатин и с.Пудрия</t>
  </si>
  <si>
    <t>Целева субсидия § 31 13 ПМС 229/29.07.2022г.</t>
  </si>
  <si>
    <t xml:space="preserve">Решение на МС № 711/30.09.2022 </t>
  </si>
  <si>
    <t>3.18.</t>
  </si>
  <si>
    <t>3.19.</t>
  </si>
  <si>
    <t>Реконструкция и рехабилитация на улици в град Криводол,община Криводол</t>
  </si>
  <si>
    <t>КР кола топъл обяд съфинансиране в 122 дейност</t>
  </si>
  <si>
    <t>изпълнено</t>
  </si>
  <si>
    <t>да се разбият на 3 отделни обекта</t>
  </si>
  <si>
    <t>да се разият на 3 обекта</t>
  </si>
  <si>
    <t>,р-ка</t>
  </si>
  <si>
    <t>ЗА ФИНАНСИРАНЕ НА КАПИТАЛОВИТЕ РАЗХОДИ за 2023 година</t>
  </si>
  <si>
    <t xml:space="preserve">предварителен </t>
  </si>
  <si>
    <t>да го уточня</t>
  </si>
  <si>
    <t>ОР на площад в гр.Криводол IV район</t>
  </si>
  <si>
    <t>2.1.</t>
  </si>
  <si>
    <t>2.4.</t>
  </si>
  <si>
    <t>2.5.</t>
  </si>
  <si>
    <t>2.6.</t>
  </si>
  <si>
    <t>2.7.</t>
  </si>
  <si>
    <t>2.8.</t>
  </si>
  <si>
    <t>2.9.</t>
  </si>
  <si>
    <t>ОР на площад в с.Галатин</t>
  </si>
  <si>
    <t>ОР на площад в с.Пудрия</t>
  </si>
  <si>
    <t>да</t>
  </si>
  <si>
    <t>да сложа КР за 2023 от целевата субсидия</t>
  </si>
  <si>
    <t>разликата от 948 900</t>
  </si>
  <si>
    <t>Преходен остатък о тцелева субсидия КР § 31 13 2022 г.</t>
  </si>
  <si>
    <t>Целева субсидия за КР § 31 13 2023 г.</t>
  </si>
  <si>
    <t>2.3.</t>
  </si>
  <si>
    <t>ОР на част от ул."Хаджи Димитър" с Лесура от о.т.222 до о.т.224</t>
  </si>
  <si>
    <t>ОР ул."Георги Димитров" с.Ботуня</t>
  </si>
  <si>
    <t>ОР ул."Арда" с. Пудрия</t>
  </si>
  <si>
    <t xml:space="preserve">ОР ул"Христо Ботев" с.Лесура </t>
  </si>
  <si>
    <t>ОР площад с.Осен между о.т.70,79 и 104</t>
  </si>
  <si>
    <t>ОР ул."Арда" гр.Криводол</t>
  </si>
  <si>
    <t>ОР мост на входа на с.Уровене</t>
  </si>
  <si>
    <t>.2.10.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</si>
  <si>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</si>
  <si>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</si>
  <si>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</si>
  <si>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</si>
  <si>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</si>
  <si>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</si>
  <si>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</si>
  <si>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</si>
  <si>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</si>
  <si>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3</t>
  </si>
  <si>
    <t xml:space="preserve">ОР ул.“Георги Димитров“ с. Краводер о.т.113-109-108-111-112-113 – о.т. 111 до 184 </t>
  </si>
  <si>
    <t>2.20.</t>
  </si>
  <si>
    <t>"Закупуване на нов неупотребяван лекотоварен автомобил за храна за нуждите на ДПС гр.Криводол"</t>
  </si>
  <si>
    <t>Изготвяне на технически проект "Пречиствателна станция за отпадни води в гр.Криводол"</t>
  </si>
  <si>
    <t>уличен метач марка SICAS   2623 5204 29 300 лева</t>
  </si>
  <si>
    <t>ЗА ФИНАНСИРАНЕ НА КАПИТАЛОВИТЕ РАЗХОДИ за 2023 година уточнени</t>
  </si>
  <si>
    <t>Функция 05 Социално осигуряване,подпомагане и грижи</t>
  </si>
  <si>
    <t>32.8.</t>
  </si>
  <si>
    <t>3.20.</t>
  </si>
  <si>
    <t>4</t>
  </si>
  <si>
    <t xml:space="preserve"> Целеви трансфер §3118 по ПМС№360/12.12.2020 г.</t>
  </si>
  <si>
    <t>Решение на МС № 711/30.09.2022  г.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</si>
</sst>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[$-402]dd\ mmmm\ yyyy\ &quot;г.&quot;"/>
    <numFmt numFmtId="177" formatCode="hh:mm:ss\ &quot;ч.&quot;"/>
  </numFmts>
  <fonts count="6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44"/>
      <name val="Arial"/>
      <family val="2"/>
    </font>
    <font>
      <b/>
      <sz val="10"/>
      <color indexed="53"/>
      <name val="Arial"/>
      <family val="2"/>
    </font>
    <font>
      <b/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17"/>
      <name val="Arial"/>
      <family val="2"/>
    </font>
    <font>
      <sz val="10"/>
      <color indexed="4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3" tint="0.5999900102615356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rgb="FF00B050"/>
      <name val="Arial"/>
      <family val="2"/>
    </font>
    <font>
      <sz val="10"/>
      <color theme="9" tint="-0.24997000396251678"/>
      <name val="Arial"/>
      <family val="2"/>
    </font>
    <font>
      <sz val="10"/>
      <color rgb="FF00B050"/>
      <name val="Arial"/>
      <family val="2"/>
    </font>
    <font>
      <sz val="10"/>
      <color rgb="FF00B0F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9" borderId="6" applyNumberFormat="0" applyAlignment="0" applyProtection="0"/>
    <xf numFmtId="0" fontId="46" fillId="29" borderId="2" applyNumberFormat="0" applyAlignment="0" applyProtection="0"/>
    <xf numFmtId="0" fontId="47" fillId="30" borderId="7" applyNumberFormat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1" fillId="2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6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2" borderId="10" xfId="0" applyNumberFormat="1" applyFont="1" applyFill="1" applyBorder="1" applyAlignment="1">
      <alignment/>
    </xf>
    <xf numFmtId="0" fontId="1" fillId="2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4" fontId="0" fillId="0" borderId="10" xfId="0" applyNumberFormat="1" applyFont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2" borderId="10" xfId="0" applyFont="1" applyFill="1" applyBorder="1" applyAlignment="1">
      <alignment horizontal="center"/>
    </xf>
    <xf numFmtId="0" fontId="57" fillId="2" borderId="10" xfId="0" applyFont="1" applyFill="1" applyBorder="1" applyAlignment="1">
      <alignment wrapText="1"/>
    </xf>
    <xf numFmtId="16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2" borderId="12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2" fontId="0" fillId="0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wrapText="1"/>
    </xf>
    <xf numFmtId="3" fontId="56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3" fontId="58" fillId="34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Alignment="1">
      <alignment horizontal="right"/>
    </xf>
    <xf numFmtId="3" fontId="56" fillId="34" borderId="10" xfId="0" applyNumberFormat="1" applyFont="1" applyFill="1" applyBorder="1" applyAlignment="1">
      <alignment/>
    </xf>
    <xf numFmtId="0" fontId="59" fillId="2" borderId="10" xfId="0" applyFont="1" applyFill="1" applyBorder="1" applyAlignment="1">
      <alignment wrapText="1"/>
    </xf>
    <xf numFmtId="3" fontId="59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wrapText="1"/>
    </xf>
    <xf numFmtId="3" fontId="57" fillId="2" borderId="10" xfId="0" applyNumberFormat="1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3" fontId="1" fillId="3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3" fontId="6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8" fontId="0" fillId="0" borderId="10" xfId="0" applyNumberFormat="1" applyBorder="1" applyAlignment="1">
      <alignment/>
    </xf>
    <xf numFmtId="2" fontId="0" fillId="0" borderId="10" xfId="0" applyNumberFormat="1" applyFont="1" applyFill="1" applyBorder="1" applyAlignment="1">
      <alignment/>
    </xf>
    <xf numFmtId="3" fontId="61" fillId="0" borderId="0" xfId="0" applyNumberFormat="1" applyFont="1" applyAlignment="1">
      <alignment/>
    </xf>
    <xf numFmtId="3" fontId="62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1" fillId="0" borderId="10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3" fontId="63" fillId="0" borderId="1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64" fillId="0" borderId="0" xfId="0" applyFont="1" applyAlignment="1">
      <alignment/>
    </xf>
    <xf numFmtId="2" fontId="56" fillId="0" borderId="0" xfId="0" applyNumberFormat="1" applyFont="1" applyFill="1" applyBorder="1" applyAlignment="1">
      <alignment/>
    </xf>
    <xf numFmtId="0" fontId="65" fillId="0" borderId="0" xfId="0" applyFont="1" applyAlignment="1">
      <alignment horizontal="center"/>
    </xf>
    <xf numFmtId="3" fontId="56" fillId="0" borderId="10" xfId="0" applyNumberFormat="1" applyFont="1" applyBorder="1" applyAlignment="1">
      <alignment/>
    </xf>
    <xf numFmtId="3" fontId="66" fillId="0" borderId="0" xfId="0" applyNumberFormat="1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3" fontId="0" fillId="34" borderId="10" xfId="0" applyNumberFormat="1" applyFont="1" applyFill="1" applyBorder="1" applyAlignment="1">
      <alignment wrapText="1"/>
    </xf>
    <xf numFmtId="3" fontId="1" fillId="33" borderId="10" xfId="0" applyNumberFormat="1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right"/>
    </xf>
    <xf numFmtId="0" fontId="6" fillId="0" borderId="0" xfId="0" applyFont="1" applyAlignment="1">
      <alignment horizontal="justify" vertical="center"/>
    </xf>
    <xf numFmtId="3" fontId="0" fillId="0" borderId="10" xfId="0" applyNumberFormat="1" applyFont="1" applyFill="1" applyBorder="1" applyAlignment="1">
      <alignment wrapText="1"/>
    </xf>
    <xf numFmtId="6" fontId="1" fillId="0" borderId="0" xfId="0" applyNumberFormat="1" applyFont="1" applyAlignment="1">
      <alignment/>
    </xf>
    <xf numFmtId="0" fontId="0" fillId="2" borderId="10" xfId="0" applyFont="1" applyFill="1" applyBorder="1" applyAlignment="1">
      <alignment/>
    </xf>
    <xf numFmtId="0" fontId="56" fillId="2" borderId="10" xfId="0" applyFont="1" applyFill="1" applyBorder="1" applyAlignment="1">
      <alignment wrapText="1"/>
    </xf>
    <xf numFmtId="3" fontId="0" fillId="2" borderId="10" xfId="0" applyNumberFormat="1" applyFont="1" applyFill="1" applyBorder="1" applyAlignment="1">
      <alignment/>
    </xf>
    <xf numFmtId="3" fontId="57" fillId="2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" fillId="0" borderId="15" xfId="56" applyFont="1" applyFill="1" applyBorder="1" applyAlignment="1">
      <alignment horizontal="center" vertical="center" wrapText="1"/>
      <protection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5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16" xfId="56" applyFont="1" applyFill="1" applyBorder="1" applyAlignment="1">
      <alignment horizontal="center" vertical="center" wrapText="1"/>
      <protection/>
    </xf>
    <xf numFmtId="0" fontId="1" fillId="0" borderId="10" xfId="56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_Лист1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zoomScalePageLayoutView="0" workbookViewId="0" topLeftCell="B28">
      <selection activeCell="L8" sqref="L8:M8"/>
    </sheetView>
  </sheetViews>
  <sheetFormatPr defaultColWidth="9.140625" defaultRowHeight="12.75"/>
  <cols>
    <col min="1" max="1" width="5.7109375" style="0" customWidth="1"/>
    <col min="2" max="2" width="5.421875" style="0" customWidth="1"/>
    <col min="3" max="3" width="39.7109375" style="0" customWidth="1"/>
    <col min="4" max="4" width="13.8515625" style="0" customWidth="1"/>
    <col min="5" max="5" width="11.421875" style="0" customWidth="1"/>
    <col min="6" max="6" width="13.7109375" style="0" customWidth="1"/>
    <col min="7" max="7" width="11.00390625" style="0" customWidth="1"/>
    <col min="8" max="8" width="10.8515625" style="0" customWidth="1"/>
    <col min="9" max="9" width="11.00390625" style="0" customWidth="1"/>
  </cols>
  <sheetData>
    <row r="1" spans="1:8" ht="12.75" customHeight="1">
      <c r="A1" s="2"/>
      <c r="B1" s="2"/>
      <c r="C1" s="2"/>
      <c r="D1" s="2"/>
      <c r="H1" s="46"/>
    </row>
    <row r="2" spans="1:8" ht="15">
      <c r="A2" s="37"/>
      <c r="B2" s="37"/>
      <c r="C2" s="112" t="s">
        <v>0</v>
      </c>
      <c r="D2" s="112"/>
      <c r="E2" s="113"/>
      <c r="F2" s="113"/>
      <c r="G2" s="113"/>
      <c r="H2" s="113"/>
    </row>
    <row r="3" spans="1:8" ht="15">
      <c r="A3" s="38"/>
      <c r="B3" s="38"/>
      <c r="C3" s="110" t="s">
        <v>63</v>
      </c>
      <c r="D3" s="110"/>
      <c r="E3" s="111"/>
      <c r="F3" s="111"/>
      <c r="G3" s="111"/>
      <c r="H3" s="111"/>
    </row>
    <row r="4" spans="1:9" ht="26.25" customHeight="1">
      <c r="A4" s="106" t="s">
        <v>6</v>
      </c>
      <c r="B4" s="101" t="s">
        <v>7</v>
      </c>
      <c r="C4" s="108" t="s">
        <v>1</v>
      </c>
      <c r="D4" s="103" t="s">
        <v>13</v>
      </c>
      <c r="E4" s="104"/>
      <c r="F4" s="104"/>
      <c r="G4" s="104"/>
      <c r="H4" s="105"/>
      <c r="I4" s="64" t="s">
        <v>77</v>
      </c>
    </row>
    <row r="5" spans="1:10" ht="86.25" customHeight="1">
      <c r="A5" s="107"/>
      <c r="B5" s="102"/>
      <c r="C5" s="109"/>
      <c r="D5" s="17" t="s">
        <v>2</v>
      </c>
      <c r="E5" s="8" t="s">
        <v>64</v>
      </c>
      <c r="F5" s="8" t="s">
        <v>72</v>
      </c>
      <c r="G5" s="16" t="s">
        <v>14</v>
      </c>
      <c r="H5" s="7" t="s">
        <v>8</v>
      </c>
      <c r="I5" s="64"/>
      <c r="J5" s="5"/>
    </row>
    <row r="6" spans="1:9" ht="17.25" customHeight="1">
      <c r="A6" s="43" t="s">
        <v>17</v>
      </c>
      <c r="B6" s="44"/>
      <c r="C6" s="43" t="s">
        <v>5</v>
      </c>
      <c r="D6" s="45">
        <f>SUM(D12:D16)</f>
        <v>720100</v>
      </c>
      <c r="E6" s="45">
        <f>SUM(E11+E36)</f>
        <v>558500</v>
      </c>
      <c r="F6" s="45">
        <v>1000000</v>
      </c>
      <c r="G6" s="45">
        <f>SUM(G27+G28+G29+G30+G31+G32+G33+G37+G26+G38+G8+G10)</f>
        <v>787710</v>
      </c>
      <c r="H6" s="45">
        <f>SUM(D6:G6)</f>
        <v>3066310</v>
      </c>
      <c r="I6" s="65"/>
    </row>
    <row r="7" spans="1:10" ht="16.5" customHeight="1">
      <c r="A7" s="18">
        <v>1</v>
      </c>
      <c r="B7" s="14"/>
      <c r="C7" s="13" t="s">
        <v>3</v>
      </c>
      <c r="D7" s="19"/>
      <c r="E7" s="19"/>
      <c r="F7" s="19"/>
      <c r="G7" s="19">
        <f>SUM(G8:G10)</f>
        <v>208759</v>
      </c>
      <c r="H7" s="19">
        <f>SUM(D7:G7)</f>
        <v>208759</v>
      </c>
      <c r="I7" s="66"/>
      <c r="J7" s="35">
        <f>SUM(G26+G27+G28+G29+G30+G31)</f>
        <v>489746</v>
      </c>
    </row>
    <row r="8" spans="1:10" ht="50.25" customHeight="1">
      <c r="A8" s="30" t="s">
        <v>18</v>
      </c>
      <c r="B8" s="14" t="s">
        <v>12</v>
      </c>
      <c r="C8" s="48" t="s">
        <v>32</v>
      </c>
      <c r="D8" s="19"/>
      <c r="E8" s="19"/>
      <c r="F8" s="19"/>
      <c r="G8" s="24">
        <v>81159</v>
      </c>
      <c r="H8" s="49">
        <f>SUM(G8:G8)</f>
        <v>81159</v>
      </c>
      <c r="I8" s="66"/>
      <c r="J8" s="5"/>
    </row>
    <row r="9" spans="1:10" ht="50.25" customHeight="1">
      <c r="A9" s="30" t="s">
        <v>31</v>
      </c>
      <c r="B9" s="14" t="s">
        <v>74</v>
      </c>
      <c r="C9" s="48" t="s">
        <v>75</v>
      </c>
      <c r="D9" s="19"/>
      <c r="E9" s="19"/>
      <c r="F9" s="19"/>
      <c r="G9" s="24">
        <v>100000</v>
      </c>
      <c r="H9" s="49">
        <v>100000</v>
      </c>
      <c r="I9" s="66"/>
      <c r="J9" s="35">
        <f>SUM(E17:E24)</f>
        <v>558500</v>
      </c>
    </row>
    <row r="10" spans="1:10" ht="29.25" customHeight="1">
      <c r="A10" s="20" t="s">
        <v>31</v>
      </c>
      <c r="B10" s="21" t="s">
        <v>15</v>
      </c>
      <c r="C10" s="22" t="s">
        <v>16</v>
      </c>
      <c r="D10" s="23"/>
      <c r="E10" s="21"/>
      <c r="F10" s="21"/>
      <c r="G10" s="24">
        <v>27600</v>
      </c>
      <c r="H10" s="23">
        <f>SUM(D10:G10)</f>
        <v>27600</v>
      </c>
      <c r="I10" s="64"/>
      <c r="J10" s="3">
        <f>SUM(J7:J9)</f>
        <v>1048246</v>
      </c>
    </row>
    <row r="11" spans="1:9" ht="25.5">
      <c r="A11" s="18">
        <v>3</v>
      </c>
      <c r="B11" s="14"/>
      <c r="C11" s="26" t="s">
        <v>24</v>
      </c>
      <c r="D11" s="25">
        <f>SUM(D17:D24)</f>
        <v>0</v>
      </c>
      <c r="E11" s="25">
        <f>SUM(E17+E18+E19+E20+E21+E22+E23+E24)</f>
        <v>558500</v>
      </c>
      <c r="F11" s="25">
        <v>1000000</v>
      </c>
      <c r="G11" s="25">
        <f>SUM(G26:G33)</f>
        <v>548246</v>
      </c>
      <c r="H11" s="25">
        <f>SUM(D11:G11)</f>
        <v>2106746</v>
      </c>
      <c r="I11" s="65"/>
    </row>
    <row r="12" spans="1:11" ht="25.5">
      <c r="A12" s="30" t="s">
        <v>19</v>
      </c>
      <c r="B12" s="14" t="s">
        <v>12</v>
      </c>
      <c r="C12" s="48" t="s">
        <v>67</v>
      </c>
      <c r="D12" s="53">
        <v>130000</v>
      </c>
      <c r="E12" s="63"/>
      <c r="F12" s="63"/>
      <c r="G12" s="63"/>
      <c r="H12" s="63"/>
      <c r="I12" s="67">
        <v>136166</v>
      </c>
      <c r="J12" s="71">
        <f>SUM(D12:I12)</f>
        <v>266166</v>
      </c>
      <c r="K12" s="4">
        <v>6166</v>
      </c>
    </row>
    <row r="13" spans="1:9" ht="12.75">
      <c r="A13" s="30" t="s">
        <v>20</v>
      </c>
      <c r="B13" s="14" t="s">
        <v>12</v>
      </c>
      <c r="C13" s="48" t="s">
        <v>68</v>
      </c>
      <c r="D13" s="53">
        <v>260100</v>
      </c>
      <c r="E13" s="63"/>
      <c r="F13" s="63"/>
      <c r="G13" s="63"/>
      <c r="H13" s="63"/>
      <c r="I13" s="65"/>
    </row>
    <row r="14" spans="1:9" ht="25.5">
      <c r="A14" s="30" t="s">
        <v>36</v>
      </c>
      <c r="B14" s="14" t="s">
        <v>12</v>
      </c>
      <c r="C14" s="62" t="s">
        <v>69</v>
      </c>
      <c r="D14" s="53">
        <v>180000</v>
      </c>
      <c r="E14" s="63"/>
      <c r="F14" s="63"/>
      <c r="G14" s="63"/>
      <c r="H14" s="63"/>
      <c r="I14" s="65"/>
    </row>
    <row r="15" spans="1:9" ht="12.75">
      <c r="A15" s="30" t="s">
        <v>38</v>
      </c>
      <c r="B15" s="14" t="s">
        <v>12</v>
      </c>
      <c r="C15" s="48" t="s">
        <v>70</v>
      </c>
      <c r="D15" s="53">
        <v>70000</v>
      </c>
      <c r="E15" s="63"/>
      <c r="F15" s="63"/>
      <c r="G15" s="63"/>
      <c r="H15" s="63"/>
      <c r="I15" s="65"/>
    </row>
    <row r="16" spans="1:9" ht="25.5">
      <c r="A16" s="30" t="s">
        <v>40</v>
      </c>
      <c r="B16" s="14" t="s">
        <v>12</v>
      </c>
      <c r="C16" s="48" t="s">
        <v>71</v>
      </c>
      <c r="D16" s="53">
        <v>80000</v>
      </c>
      <c r="E16" s="63"/>
      <c r="F16" s="63"/>
      <c r="G16" s="63"/>
      <c r="H16" s="63"/>
      <c r="I16" s="65"/>
    </row>
    <row r="17" spans="1:10" ht="12.75">
      <c r="A17" s="30" t="s">
        <v>19</v>
      </c>
      <c r="B17" s="50" t="s">
        <v>12</v>
      </c>
      <c r="C17" s="48" t="s">
        <v>35</v>
      </c>
      <c r="D17" s="53"/>
      <c r="E17" s="53">
        <v>21000</v>
      </c>
      <c r="F17" s="52"/>
      <c r="G17" s="52"/>
      <c r="H17" s="56">
        <f>SUM(D17:G17)</f>
        <v>21000</v>
      </c>
      <c r="I17" s="67">
        <v>30294</v>
      </c>
      <c r="J17">
        <v>30294</v>
      </c>
    </row>
    <row r="18" spans="1:10" ht="12.75">
      <c r="A18" s="30" t="s">
        <v>20</v>
      </c>
      <c r="B18" s="51" t="s">
        <v>12</v>
      </c>
      <c r="C18" s="48" t="s">
        <v>37</v>
      </c>
      <c r="D18" s="53"/>
      <c r="E18" s="53">
        <v>69500</v>
      </c>
      <c r="F18" s="52"/>
      <c r="G18" s="52"/>
      <c r="H18" s="56">
        <f aca="true" t="shared" si="0" ref="H18:H24">SUM(E18:G18)</f>
        <v>69500</v>
      </c>
      <c r="I18" s="67">
        <v>97941</v>
      </c>
      <c r="J18">
        <v>97941</v>
      </c>
    </row>
    <row r="19" spans="1:10" ht="12.75">
      <c r="A19" s="30" t="s">
        <v>36</v>
      </c>
      <c r="B19" s="51" t="s">
        <v>12</v>
      </c>
      <c r="C19" s="48" t="s">
        <v>39</v>
      </c>
      <c r="D19" s="53"/>
      <c r="E19" s="53">
        <v>32000</v>
      </c>
      <c r="F19" s="52"/>
      <c r="G19" s="52"/>
      <c r="H19" s="56">
        <f t="shared" si="0"/>
        <v>32000</v>
      </c>
      <c r="I19" s="67">
        <v>20964</v>
      </c>
      <c r="J19">
        <v>20964</v>
      </c>
    </row>
    <row r="20" spans="1:10" ht="12.75">
      <c r="A20" s="30" t="s">
        <v>38</v>
      </c>
      <c r="B20" s="51" t="s">
        <v>12</v>
      </c>
      <c r="C20" s="48" t="s">
        <v>41</v>
      </c>
      <c r="D20" s="53"/>
      <c r="E20" s="53">
        <v>155000</v>
      </c>
      <c r="F20" s="52"/>
      <c r="G20" s="52"/>
      <c r="H20" s="56">
        <f t="shared" si="0"/>
        <v>155000</v>
      </c>
      <c r="I20" s="67">
        <v>211766</v>
      </c>
      <c r="J20">
        <v>211766</v>
      </c>
    </row>
    <row r="21" spans="1:10" ht="25.5">
      <c r="A21" s="30" t="s">
        <v>40</v>
      </c>
      <c r="B21" s="51" t="s">
        <v>12</v>
      </c>
      <c r="C21" s="48" t="s">
        <v>43</v>
      </c>
      <c r="D21" s="53"/>
      <c r="E21" s="53">
        <v>111000</v>
      </c>
      <c r="F21" s="52"/>
      <c r="G21" s="52"/>
      <c r="H21" s="56">
        <f t="shared" si="0"/>
        <v>111000</v>
      </c>
      <c r="I21" s="67">
        <v>119851</v>
      </c>
      <c r="J21">
        <v>119851</v>
      </c>
    </row>
    <row r="22" spans="1:10" ht="12.75">
      <c r="A22" s="30" t="s">
        <v>42</v>
      </c>
      <c r="B22" s="51" t="s">
        <v>12</v>
      </c>
      <c r="C22" s="48" t="s">
        <v>45</v>
      </c>
      <c r="D22" s="53"/>
      <c r="E22" s="53">
        <v>50000</v>
      </c>
      <c r="F22" s="52"/>
      <c r="G22" s="52"/>
      <c r="H22" s="56">
        <f t="shared" si="0"/>
        <v>50000</v>
      </c>
      <c r="I22" s="67">
        <v>54469</v>
      </c>
      <c r="J22">
        <v>54469</v>
      </c>
    </row>
    <row r="23" spans="1:10" ht="25.5">
      <c r="A23" s="30" t="s">
        <v>44</v>
      </c>
      <c r="B23" s="51" t="s">
        <v>12</v>
      </c>
      <c r="C23" s="48" t="s">
        <v>47</v>
      </c>
      <c r="D23" s="53"/>
      <c r="E23" s="53">
        <v>60000</v>
      </c>
      <c r="F23" s="52"/>
      <c r="G23" s="52"/>
      <c r="H23" s="56">
        <f t="shared" si="0"/>
        <v>60000</v>
      </c>
      <c r="I23" s="67">
        <v>46376</v>
      </c>
      <c r="J23">
        <v>46376</v>
      </c>
    </row>
    <row r="24" spans="1:10" ht="12.75">
      <c r="A24" s="30" t="s">
        <v>33</v>
      </c>
      <c r="B24" s="51" t="s">
        <v>12</v>
      </c>
      <c r="C24" s="48" t="s">
        <v>49</v>
      </c>
      <c r="D24" s="53"/>
      <c r="E24" s="53">
        <v>60000</v>
      </c>
      <c r="F24" s="52"/>
      <c r="G24" s="52"/>
      <c r="H24" s="56">
        <f t="shared" si="0"/>
        <v>60000</v>
      </c>
      <c r="I24" s="67">
        <v>45368</v>
      </c>
      <c r="J24">
        <v>45368</v>
      </c>
    </row>
    <row r="25" spans="1:18" ht="30.75" customHeight="1">
      <c r="A25" s="27" t="s">
        <v>46</v>
      </c>
      <c r="B25" s="28" t="s">
        <v>12</v>
      </c>
      <c r="C25" s="29" t="s">
        <v>34</v>
      </c>
      <c r="D25" s="24"/>
      <c r="E25" s="24"/>
      <c r="F25" s="24">
        <v>1000000</v>
      </c>
      <c r="G25" s="21"/>
      <c r="H25" s="23">
        <f>SUM(D25:G25)</f>
        <v>1000000</v>
      </c>
      <c r="I25" s="64"/>
      <c r="J25" s="70">
        <f>SUM(J17:J24)</f>
        <v>627029</v>
      </c>
      <c r="R25">
        <f>+R25:W25</f>
        <v>0</v>
      </c>
    </row>
    <row r="26" spans="1:10" ht="24.75" customHeight="1">
      <c r="A26" s="30" t="s">
        <v>48</v>
      </c>
      <c r="B26" s="14" t="s">
        <v>12</v>
      </c>
      <c r="C26" s="31" t="s">
        <v>22</v>
      </c>
      <c r="D26" s="24"/>
      <c r="E26" s="24"/>
      <c r="F26" s="24"/>
      <c r="G26" s="24">
        <v>89746</v>
      </c>
      <c r="H26" s="24">
        <v>89746</v>
      </c>
      <c r="I26" s="67">
        <v>44710</v>
      </c>
      <c r="J26">
        <v>44710</v>
      </c>
    </row>
    <row r="27" spans="1:10" ht="24.75" customHeight="1">
      <c r="A27" s="30" t="s">
        <v>50</v>
      </c>
      <c r="B27" s="14" t="s">
        <v>12</v>
      </c>
      <c r="C27" s="31" t="s">
        <v>57</v>
      </c>
      <c r="D27" s="24"/>
      <c r="E27" s="24"/>
      <c r="F27" s="24"/>
      <c r="G27" s="24">
        <v>80011</v>
      </c>
      <c r="H27" s="24">
        <v>80011</v>
      </c>
      <c r="I27" s="67">
        <v>74465</v>
      </c>
      <c r="J27">
        <v>74465</v>
      </c>
    </row>
    <row r="28" spans="1:10" ht="24.75" customHeight="1">
      <c r="A28" s="30" t="s">
        <v>51</v>
      </c>
      <c r="B28" s="14" t="s">
        <v>12</v>
      </c>
      <c r="C28" s="31" t="s">
        <v>58</v>
      </c>
      <c r="D28" s="24"/>
      <c r="E28" s="24"/>
      <c r="F28" s="24"/>
      <c r="G28" s="24">
        <v>65904</v>
      </c>
      <c r="H28" s="24">
        <v>65904</v>
      </c>
      <c r="I28" s="67">
        <v>41056</v>
      </c>
      <c r="J28">
        <v>41056</v>
      </c>
    </row>
    <row r="29" spans="1:10" ht="36.75" customHeight="1">
      <c r="A29" s="30" t="s">
        <v>52</v>
      </c>
      <c r="B29" s="14" t="s">
        <v>12</v>
      </c>
      <c r="C29" s="31" t="s">
        <v>59</v>
      </c>
      <c r="D29" s="24"/>
      <c r="E29" s="24"/>
      <c r="F29" s="24"/>
      <c r="G29" s="24">
        <v>38332</v>
      </c>
      <c r="H29" s="24">
        <v>38332</v>
      </c>
      <c r="I29" s="67">
        <v>44707</v>
      </c>
      <c r="J29">
        <v>44707</v>
      </c>
    </row>
    <row r="30" spans="1:10" ht="20.25" customHeight="1">
      <c r="A30" s="30" t="s">
        <v>53</v>
      </c>
      <c r="B30" s="14" t="s">
        <v>12</v>
      </c>
      <c r="C30" s="31" t="s">
        <v>60</v>
      </c>
      <c r="D30" s="24"/>
      <c r="E30" s="24"/>
      <c r="F30" s="24"/>
      <c r="G30" s="24">
        <v>153972</v>
      </c>
      <c r="H30" s="24">
        <v>153972</v>
      </c>
      <c r="I30" s="67">
        <v>153748</v>
      </c>
      <c r="J30">
        <v>153748</v>
      </c>
    </row>
    <row r="31" spans="1:10" ht="24.75" customHeight="1">
      <c r="A31" s="30" t="s">
        <v>54</v>
      </c>
      <c r="B31" s="14" t="s">
        <v>12</v>
      </c>
      <c r="C31" s="31" t="s">
        <v>61</v>
      </c>
      <c r="D31" s="24"/>
      <c r="E31" s="24"/>
      <c r="F31" s="24"/>
      <c r="G31" s="24">
        <v>61781</v>
      </c>
      <c r="H31" s="24">
        <v>61781</v>
      </c>
      <c r="I31" s="67">
        <v>56365</v>
      </c>
      <c r="J31">
        <v>56365</v>
      </c>
    </row>
    <row r="32" spans="1:12" ht="24.75" customHeight="1">
      <c r="A32" s="47" t="s">
        <v>55</v>
      </c>
      <c r="B32" s="14" t="s">
        <v>23</v>
      </c>
      <c r="C32" s="31" t="s">
        <v>28</v>
      </c>
      <c r="D32" s="24"/>
      <c r="E32" s="24"/>
      <c r="F32" s="24"/>
      <c r="G32" s="24">
        <v>33000</v>
      </c>
      <c r="H32" s="24">
        <v>33000</v>
      </c>
      <c r="I32" s="64"/>
      <c r="J32" s="70">
        <f>SUM(J26:J31)</f>
        <v>415051</v>
      </c>
      <c r="L32" s="3"/>
    </row>
    <row r="33" spans="1:10" ht="29.25" customHeight="1">
      <c r="A33" s="30" t="s">
        <v>56</v>
      </c>
      <c r="B33" s="14" t="s">
        <v>23</v>
      </c>
      <c r="C33" s="22" t="s">
        <v>29</v>
      </c>
      <c r="D33" s="24"/>
      <c r="E33" s="24"/>
      <c r="F33" s="24"/>
      <c r="G33" s="24">
        <v>25500</v>
      </c>
      <c r="H33" s="24">
        <v>25500</v>
      </c>
      <c r="I33" s="64"/>
      <c r="J33" s="3">
        <f>SUM(J25+J32)</f>
        <v>1042080</v>
      </c>
    </row>
    <row r="34" spans="1:9" ht="38.25" customHeight="1">
      <c r="A34" s="30">
        <v>3.18</v>
      </c>
      <c r="B34" s="14" t="s">
        <v>78</v>
      </c>
      <c r="C34" s="22" t="s">
        <v>79</v>
      </c>
      <c r="D34" s="24"/>
      <c r="E34" s="24"/>
      <c r="F34" s="24"/>
      <c r="G34" s="24">
        <v>23400</v>
      </c>
      <c r="H34" s="24">
        <v>23400</v>
      </c>
      <c r="I34" s="67">
        <v>23400</v>
      </c>
    </row>
    <row r="35" spans="1:9" ht="43.5" customHeight="1">
      <c r="A35" s="30">
        <v>3.19</v>
      </c>
      <c r="B35" s="69" t="s">
        <v>78</v>
      </c>
      <c r="C35" s="22" t="s">
        <v>80</v>
      </c>
      <c r="D35" s="24"/>
      <c r="E35" s="24"/>
      <c r="F35" s="24"/>
      <c r="G35" s="24">
        <v>5880</v>
      </c>
      <c r="H35" s="24">
        <v>5880</v>
      </c>
      <c r="I35" s="67">
        <v>5880</v>
      </c>
    </row>
    <row r="36" spans="1:9" ht="24" customHeight="1">
      <c r="A36" s="39">
        <v>4</v>
      </c>
      <c r="B36" s="13"/>
      <c r="C36" s="40" t="s">
        <v>25</v>
      </c>
      <c r="D36" s="25"/>
      <c r="E36" s="25"/>
      <c r="F36" s="25"/>
      <c r="G36" s="25">
        <v>10705</v>
      </c>
      <c r="H36" s="25">
        <v>10705</v>
      </c>
      <c r="I36" s="68">
        <v>0</v>
      </c>
    </row>
    <row r="37" spans="1:9" ht="12.75">
      <c r="A37" s="41" t="s">
        <v>27</v>
      </c>
      <c r="B37" s="21" t="s">
        <v>12</v>
      </c>
      <c r="C37" s="32" t="s">
        <v>26</v>
      </c>
      <c r="D37" s="23"/>
      <c r="E37" s="23"/>
      <c r="F37" s="23"/>
      <c r="G37" s="23">
        <v>10705</v>
      </c>
      <c r="H37" s="23">
        <f>SUM(D37:G37)</f>
        <v>10705</v>
      </c>
      <c r="I37" s="64" t="s">
        <v>76</v>
      </c>
    </row>
    <row r="38" spans="1:9" ht="25.5">
      <c r="A38" s="59">
        <v>5</v>
      </c>
      <c r="B38" s="57"/>
      <c r="C38" s="26" t="s">
        <v>66</v>
      </c>
      <c r="D38" s="58"/>
      <c r="E38" s="58"/>
      <c r="F38" s="58"/>
      <c r="G38" s="60">
        <f>SUM(G39+G40)</f>
        <v>120000</v>
      </c>
      <c r="H38" s="61">
        <v>120000</v>
      </c>
      <c r="I38" s="64"/>
    </row>
    <row r="39" spans="1:9" ht="25.5">
      <c r="A39" s="41" t="s">
        <v>65</v>
      </c>
      <c r="B39" s="21" t="s">
        <v>23</v>
      </c>
      <c r="C39" s="32" t="s">
        <v>73</v>
      </c>
      <c r="D39" s="23"/>
      <c r="E39" s="23"/>
      <c r="F39" s="23"/>
      <c r="G39" s="23">
        <v>120000</v>
      </c>
      <c r="H39" s="23">
        <v>120000</v>
      </c>
      <c r="I39" s="64"/>
    </row>
    <row r="40" spans="1:9" ht="2.25" customHeight="1">
      <c r="A40" s="41"/>
      <c r="B40" s="21"/>
      <c r="C40" s="32"/>
      <c r="D40" s="23"/>
      <c r="E40" s="23"/>
      <c r="F40" s="23"/>
      <c r="G40" s="23"/>
      <c r="H40" s="23"/>
      <c r="I40" s="64"/>
    </row>
    <row r="41" spans="1:10" ht="16.5" customHeight="1">
      <c r="A41" s="9"/>
      <c r="B41" s="9"/>
      <c r="C41" s="10" t="s">
        <v>4</v>
      </c>
      <c r="D41" s="11">
        <f>SUM(D12:D16)</f>
        <v>720100</v>
      </c>
      <c r="E41" s="11">
        <f>SUM(E17:E24)</f>
        <v>558500</v>
      </c>
      <c r="F41" s="11">
        <v>1000000</v>
      </c>
      <c r="G41" s="11">
        <f>SUM(G11+G36+G38+G7)</f>
        <v>887710</v>
      </c>
      <c r="H41" s="11">
        <f>SUM(D41:G41)</f>
        <v>3166310</v>
      </c>
      <c r="I41" s="67">
        <f>SUM(I12:I40)</f>
        <v>1207526</v>
      </c>
      <c r="J41" s="4"/>
    </row>
    <row r="42" spans="1:8" ht="16.5" customHeight="1">
      <c r="A42" s="33"/>
      <c r="B42" s="33"/>
      <c r="C42" s="54" t="s">
        <v>9</v>
      </c>
      <c r="D42" s="6"/>
      <c r="E42" s="34"/>
      <c r="F42" s="34"/>
      <c r="G42" s="34"/>
      <c r="H42" s="6"/>
    </row>
    <row r="43" spans="1:8" ht="16.5" customHeight="1">
      <c r="A43" s="33"/>
      <c r="B43" s="33"/>
      <c r="C43" s="54" t="s">
        <v>10</v>
      </c>
      <c r="D43" s="6"/>
      <c r="E43" s="6">
        <f>SUM(G8+D12+D13+D14+D15+D16+E17+E18+E19+E20+E21+E22+E23+E24+F25+G26+G27+G28+G29+G30+G31+G37)</f>
        <v>2860210</v>
      </c>
      <c r="F43" s="6"/>
      <c r="G43" s="6"/>
      <c r="H43" s="6"/>
    </row>
    <row r="44" spans="1:8" ht="12.75">
      <c r="A44" s="5"/>
      <c r="B44" s="5"/>
      <c r="C44" s="1" t="s">
        <v>11</v>
      </c>
      <c r="D44" s="55"/>
      <c r="E44" s="3">
        <f>SUM(G32+G33+G39+G40)</f>
        <v>178500</v>
      </c>
      <c r="F44" s="35"/>
      <c r="G44" s="35"/>
      <c r="H44" s="35"/>
    </row>
    <row r="45" spans="1:8" ht="25.5">
      <c r="A45" s="5"/>
      <c r="B45" s="5"/>
      <c r="C45" s="42" t="s">
        <v>62</v>
      </c>
      <c r="D45" s="3"/>
      <c r="E45" s="3">
        <v>127600</v>
      </c>
      <c r="F45" s="35"/>
      <c r="G45" s="5"/>
      <c r="H45" s="5"/>
    </row>
    <row r="46" spans="1:8" ht="12.75">
      <c r="A46" s="5"/>
      <c r="B46" s="5"/>
      <c r="C46" s="1"/>
      <c r="D46" s="35"/>
      <c r="E46" s="35"/>
      <c r="F46" s="35"/>
      <c r="G46" s="5"/>
      <c r="H46" s="5"/>
    </row>
    <row r="47" spans="1:8" ht="12.75">
      <c r="A47" s="5"/>
      <c r="B47" s="5"/>
      <c r="C47" s="5" t="s">
        <v>30</v>
      </c>
      <c r="D47" s="35"/>
      <c r="E47" s="35"/>
      <c r="F47" s="35"/>
      <c r="G47" s="5"/>
      <c r="H47" s="5"/>
    </row>
    <row r="48" spans="1:8" ht="12.75">
      <c r="A48" s="5"/>
      <c r="B48" s="5"/>
      <c r="C48" s="5" t="s">
        <v>21</v>
      </c>
      <c r="D48" s="3"/>
      <c r="E48" s="3"/>
      <c r="F48" s="3"/>
      <c r="G48" s="5"/>
      <c r="H48" s="5"/>
    </row>
    <row r="49" spans="1:8" ht="12.75">
      <c r="A49" s="5"/>
      <c r="B49" s="5"/>
      <c r="C49" s="5"/>
      <c r="D49" s="3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 customHeight="1">
      <c r="A51" s="5"/>
      <c r="B51" s="5"/>
      <c r="C51" s="5"/>
      <c r="D51" s="5"/>
      <c r="E51" s="5"/>
      <c r="F51" s="5"/>
      <c r="G51" s="1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12"/>
      <c r="D53" s="1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12.75">
      <c r="A55" s="5"/>
      <c r="B55" s="5"/>
      <c r="C55" s="15"/>
      <c r="D55" s="36"/>
      <c r="E55" s="5"/>
      <c r="F55" s="5"/>
      <c r="G55" s="5"/>
      <c r="H55" s="5"/>
    </row>
    <row r="56" spans="1:8" ht="12.75">
      <c r="A56" s="5"/>
      <c r="B56" s="5"/>
      <c r="C56" s="15"/>
      <c r="D56" s="5"/>
      <c r="E56" s="5"/>
      <c r="F56" s="5"/>
      <c r="G56" s="5"/>
      <c r="H56" s="5"/>
    </row>
    <row r="57" spans="1:8" ht="15" customHeight="1">
      <c r="A57" s="37"/>
      <c r="B57" s="37"/>
      <c r="C57" s="37"/>
      <c r="D57" s="37"/>
      <c r="E57" s="37"/>
      <c r="F57" s="37"/>
      <c r="G57" s="37"/>
      <c r="H57" s="37"/>
    </row>
    <row r="58" ht="12.75">
      <c r="C58" s="5"/>
    </row>
    <row r="59" ht="12.75">
      <c r="D59" s="1"/>
    </row>
    <row r="82" ht="12.75">
      <c r="C82" s="1"/>
    </row>
    <row r="85" ht="12.75">
      <c r="D85" s="1"/>
    </row>
  </sheetData>
  <sheetProtection/>
  <mergeCells count="6">
    <mergeCell ref="B4:B5"/>
    <mergeCell ref="D4:H4"/>
    <mergeCell ref="A4:A5"/>
    <mergeCell ref="C4:C5"/>
    <mergeCell ref="C3:H3"/>
    <mergeCell ref="C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5"/>
  <sheetViews>
    <sheetView zoomScalePageLayoutView="0" workbookViewId="0" topLeftCell="A16">
      <selection activeCell="G35" sqref="G35"/>
    </sheetView>
  </sheetViews>
  <sheetFormatPr defaultColWidth="9.140625" defaultRowHeight="12.75"/>
  <cols>
    <col min="1" max="1" width="5.7109375" style="0" customWidth="1"/>
    <col min="2" max="2" width="5.421875" style="0" customWidth="1"/>
    <col min="3" max="3" width="39.7109375" style="0" customWidth="1"/>
    <col min="4" max="4" width="13.8515625" style="0" customWidth="1"/>
    <col min="5" max="5" width="11.421875" style="0" customWidth="1"/>
    <col min="6" max="6" width="13.7109375" style="0" customWidth="1"/>
    <col min="7" max="7" width="11.00390625" style="0" customWidth="1"/>
    <col min="8" max="8" width="10.8515625" style="0" customWidth="1"/>
    <col min="9" max="9" width="11.00390625" style="0" customWidth="1"/>
    <col min="11" max="11" width="10.57421875" style="0" customWidth="1"/>
  </cols>
  <sheetData>
    <row r="1" spans="1:8" ht="12.75" customHeight="1">
      <c r="A1" s="2"/>
      <c r="B1" s="2"/>
      <c r="C1" s="2"/>
      <c r="D1" s="2"/>
      <c r="H1" s="46"/>
    </row>
    <row r="2" spans="1:8" ht="15">
      <c r="A2" s="37"/>
      <c r="B2" s="37"/>
      <c r="C2" s="112" t="s">
        <v>0</v>
      </c>
      <c r="D2" s="112"/>
      <c r="E2" s="113"/>
      <c r="F2" s="113"/>
      <c r="G2" s="113"/>
      <c r="H2" s="113"/>
    </row>
    <row r="3" spans="1:8" ht="15">
      <c r="A3" s="38"/>
      <c r="B3" s="38"/>
      <c r="C3" s="110" t="s">
        <v>63</v>
      </c>
      <c r="D3" s="110"/>
      <c r="E3" s="111"/>
      <c r="F3" s="111"/>
      <c r="G3" s="111"/>
      <c r="H3" s="111"/>
    </row>
    <row r="4" spans="1:9" ht="26.25" customHeight="1">
      <c r="A4" s="106" t="s">
        <v>6</v>
      </c>
      <c r="B4" s="101" t="s">
        <v>7</v>
      </c>
      <c r="C4" s="108" t="s">
        <v>1</v>
      </c>
      <c r="D4" s="103" t="s">
        <v>13</v>
      </c>
      <c r="E4" s="104"/>
      <c r="F4" s="104"/>
      <c r="G4" s="104"/>
      <c r="H4" s="105"/>
      <c r="I4" s="64" t="s">
        <v>77</v>
      </c>
    </row>
    <row r="5" spans="1:10" ht="86.25" customHeight="1">
      <c r="A5" s="107"/>
      <c r="B5" s="102"/>
      <c r="C5" s="109"/>
      <c r="D5" s="17" t="s">
        <v>2</v>
      </c>
      <c r="E5" s="8" t="s">
        <v>64</v>
      </c>
      <c r="F5" s="8" t="s">
        <v>72</v>
      </c>
      <c r="G5" s="16" t="s">
        <v>14</v>
      </c>
      <c r="H5" s="7" t="s">
        <v>8</v>
      </c>
      <c r="I5" s="64"/>
      <c r="J5" s="5"/>
    </row>
    <row r="6" spans="1:9" ht="17.25" customHeight="1">
      <c r="A6" s="43" t="s">
        <v>17</v>
      </c>
      <c r="B6" s="44"/>
      <c r="C6" s="43" t="s">
        <v>5</v>
      </c>
      <c r="D6" s="45">
        <f>SUM(D12:D16)</f>
        <v>720100</v>
      </c>
      <c r="E6" s="45">
        <f>SUM(E11+E36)</f>
        <v>558500</v>
      </c>
      <c r="F6" s="45">
        <v>1000000</v>
      </c>
      <c r="G6" s="45">
        <f>SUM(G27+G28+G29+G30+G31+G32+G33+G37+G26+G38+G8+G10)</f>
        <v>787710</v>
      </c>
      <c r="H6" s="45">
        <f>SUM(D6:G6)</f>
        <v>3066310</v>
      </c>
      <c r="I6" s="65"/>
    </row>
    <row r="7" spans="1:11" ht="16.5" customHeight="1">
      <c r="A7" s="18">
        <v>1</v>
      </c>
      <c r="B7" s="14"/>
      <c r="C7" s="13" t="s">
        <v>3</v>
      </c>
      <c r="D7" s="19"/>
      <c r="E7" s="19"/>
      <c r="F7" s="19"/>
      <c r="G7" s="19">
        <f>SUM(G8:G10)</f>
        <v>208759</v>
      </c>
      <c r="H7" s="19">
        <f>SUM(D7:G7)</f>
        <v>208759</v>
      </c>
      <c r="I7" s="66"/>
      <c r="J7" s="35">
        <f>SUM(G26+G27+G28+G29+G30+G31)</f>
        <v>489746</v>
      </c>
      <c r="K7">
        <v>2020</v>
      </c>
    </row>
    <row r="8" spans="1:10" ht="50.25" customHeight="1">
      <c r="A8" s="30" t="s">
        <v>18</v>
      </c>
      <c r="B8" s="14" t="s">
        <v>12</v>
      </c>
      <c r="C8" s="48" t="s">
        <v>32</v>
      </c>
      <c r="D8" s="19"/>
      <c r="E8" s="19"/>
      <c r="F8" s="19"/>
      <c r="G8" s="24">
        <v>81159</v>
      </c>
      <c r="H8" s="49">
        <f>SUM(G8:G8)</f>
        <v>81159</v>
      </c>
      <c r="I8" s="66"/>
      <c r="J8" s="5"/>
    </row>
    <row r="9" spans="1:11" ht="50.25" customHeight="1">
      <c r="A9" s="30" t="s">
        <v>31</v>
      </c>
      <c r="B9" s="14" t="s">
        <v>74</v>
      </c>
      <c r="C9" s="48" t="s">
        <v>75</v>
      </c>
      <c r="D9" s="19"/>
      <c r="E9" s="19"/>
      <c r="F9" s="19"/>
      <c r="G9" s="24">
        <v>100000</v>
      </c>
      <c r="H9" s="49">
        <v>100000</v>
      </c>
      <c r="I9" s="66"/>
      <c r="J9" s="35">
        <f>SUM(E17:E24)</f>
        <v>558500</v>
      </c>
      <c r="K9">
        <v>2021</v>
      </c>
    </row>
    <row r="10" spans="1:10" ht="29.25" customHeight="1">
      <c r="A10" s="20" t="s">
        <v>31</v>
      </c>
      <c r="B10" s="21" t="s">
        <v>15</v>
      </c>
      <c r="C10" s="22" t="s">
        <v>16</v>
      </c>
      <c r="D10" s="23"/>
      <c r="E10" s="21"/>
      <c r="F10" s="21"/>
      <c r="G10" s="24">
        <v>27600</v>
      </c>
      <c r="H10" s="23">
        <f>SUM(D10:G10)</f>
        <v>27600</v>
      </c>
      <c r="I10" s="64"/>
      <c r="J10" s="3">
        <f>SUM(J7:J9)</f>
        <v>1048246</v>
      </c>
    </row>
    <row r="11" spans="1:9" ht="25.5">
      <c r="A11" s="18">
        <v>3</v>
      </c>
      <c r="B11" s="14"/>
      <c r="C11" s="26" t="s">
        <v>24</v>
      </c>
      <c r="D11" s="25">
        <f>SUM(D17:D24)</f>
        <v>0</v>
      </c>
      <c r="E11" s="25">
        <f>SUM(E17+E18+E19+E20+E21+E22+E23+E24)</f>
        <v>558500</v>
      </c>
      <c r="F11" s="25">
        <v>1000000</v>
      </c>
      <c r="G11" s="25">
        <f>SUM(G26:G33)</f>
        <v>548246</v>
      </c>
      <c r="H11" s="25">
        <f>SUM(D11:G11)</f>
        <v>2106746</v>
      </c>
      <c r="I11" s="65"/>
    </row>
    <row r="12" spans="1:11" ht="25.5">
      <c r="A12" s="30" t="s">
        <v>19</v>
      </c>
      <c r="B12" s="14" t="s">
        <v>12</v>
      </c>
      <c r="C12" s="48" t="s">
        <v>67</v>
      </c>
      <c r="D12" s="53">
        <v>130000</v>
      </c>
      <c r="E12" s="63"/>
      <c r="F12" s="63"/>
      <c r="G12" s="63"/>
      <c r="H12" s="63"/>
      <c r="I12" s="67">
        <v>6166</v>
      </c>
      <c r="J12" s="71">
        <f>SUM(D12:I12)</f>
        <v>136166</v>
      </c>
      <c r="K12" s="4"/>
    </row>
    <row r="13" spans="1:9" ht="12.75">
      <c r="A13" s="30" t="s">
        <v>20</v>
      </c>
      <c r="B13" s="14" t="s">
        <v>12</v>
      </c>
      <c r="C13" s="48" t="s">
        <v>68</v>
      </c>
      <c r="D13" s="53">
        <v>260100</v>
      </c>
      <c r="E13" s="63"/>
      <c r="F13" s="63"/>
      <c r="G13" s="63"/>
      <c r="H13" s="63"/>
      <c r="I13" s="65"/>
    </row>
    <row r="14" spans="1:9" ht="25.5">
      <c r="A14" s="30" t="s">
        <v>36</v>
      </c>
      <c r="B14" s="14" t="s">
        <v>12</v>
      </c>
      <c r="C14" s="62" t="s">
        <v>69</v>
      </c>
      <c r="D14" s="53">
        <v>180000</v>
      </c>
      <c r="E14" s="63"/>
      <c r="F14" s="63"/>
      <c r="G14" s="63"/>
      <c r="H14" s="63"/>
      <c r="I14" s="65"/>
    </row>
    <row r="15" spans="1:9" ht="12.75">
      <c r="A15" s="30" t="s">
        <v>38</v>
      </c>
      <c r="B15" s="14" t="s">
        <v>12</v>
      </c>
      <c r="C15" s="48" t="s">
        <v>70</v>
      </c>
      <c r="D15" s="53">
        <v>70000</v>
      </c>
      <c r="E15" s="63"/>
      <c r="F15" s="63"/>
      <c r="G15" s="63"/>
      <c r="H15" s="63"/>
      <c r="I15" s="65"/>
    </row>
    <row r="16" spans="1:9" ht="25.5">
      <c r="A16" s="30" t="s">
        <v>40</v>
      </c>
      <c r="B16" s="14" t="s">
        <v>12</v>
      </c>
      <c r="C16" s="48" t="s">
        <v>71</v>
      </c>
      <c r="D16" s="53">
        <v>80000</v>
      </c>
      <c r="E16" s="63"/>
      <c r="F16" s="63"/>
      <c r="G16" s="63"/>
      <c r="H16" s="63"/>
      <c r="I16" s="65"/>
    </row>
    <row r="17" spans="1:13" ht="12.75">
      <c r="A17" s="30" t="s">
        <v>19</v>
      </c>
      <c r="B17" s="50" t="s">
        <v>12</v>
      </c>
      <c r="C17" s="48" t="s">
        <v>35</v>
      </c>
      <c r="D17" s="53"/>
      <c r="E17" s="53">
        <v>21000</v>
      </c>
      <c r="F17" s="52"/>
      <c r="G17" s="52"/>
      <c r="H17" s="56">
        <f>SUM(D17:G17)</f>
        <v>21000</v>
      </c>
      <c r="I17" s="72">
        <v>28202.15</v>
      </c>
      <c r="J17" s="72">
        <v>2091.43</v>
      </c>
      <c r="K17" s="73">
        <f aca="true" t="shared" si="0" ref="K17:K24">SUM(I17:J17)</f>
        <v>30293.58</v>
      </c>
      <c r="M17">
        <v>30294</v>
      </c>
    </row>
    <row r="18" spans="1:13" ht="12.75">
      <c r="A18" s="30" t="s">
        <v>20</v>
      </c>
      <c r="B18" s="51" t="s">
        <v>12</v>
      </c>
      <c r="C18" s="48" t="s">
        <v>37</v>
      </c>
      <c r="D18" s="53"/>
      <c r="E18" s="53">
        <v>69500</v>
      </c>
      <c r="F18" s="52"/>
      <c r="G18" s="52"/>
      <c r="H18" s="56">
        <f aca="true" t="shared" si="1" ref="H18:H24">SUM(E18:G18)</f>
        <v>69500</v>
      </c>
      <c r="I18" s="72">
        <v>95849.46</v>
      </c>
      <c r="J18" s="72">
        <v>2091.43</v>
      </c>
      <c r="K18" s="73">
        <f t="shared" si="0"/>
        <v>97940.89</v>
      </c>
      <c r="M18">
        <v>97941</v>
      </c>
    </row>
    <row r="19" spans="1:14" ht="12.75">
      <c r="A19" s="30" t="s">
        <v>36</v>
      </c>
      <c r="B19" s="51" t="s">
        <v>12</v>
      </c>
      <c r="C19" s="48" t="s">
        <v>39</v>
      </c>
      <c r="D19" s="53"/>
      <c r="E19" s="53">
        <v>32000</v>
      </c>
      <c r="F19" s="52"/>
      <c r="G19" s="52"/>
      <c r="H19" s="56">
        <f t="shared" si="1"/>
        <v>32000</v>
      </c>
      <c r="I19" s="72">
        <v>18872.65</v>
      </c>
      <c r="J19" s="72">
        <v>2091.43</v>
      </c>
      <c r="K19" s="73">
        <f t="shared" si="0"/>
        <v>20964.08</v>
      </c>
      <c r="M19">
        <v>20964</v>
      </c>
      <c r="N19" s="73"/>
    </row>
    <row r="20" spans="1:13" ht="12.75">
      <c r="A20" s="30" t="s">
        <v>38</v>
      </c>
      <c r="B20" s="51" t="s">
        <v>12</v>
      </c>
      <c r="C20" s="48" t="s">
        <v>41</v>
      </c>
      <c r="D20" s="53"/>
      <c r="E20" s="53">
        <v>155000</v>
      </c>
      <c r="F20" s="52"/>
      <c r="G20" s="52"/>
      <c r="H20" s="56">
        <f t="shared" si="1"/>
        <v>155000</v>
      </c>
      <c r="I20" s="72">
        <v>209674.33</v>
      </c>
      <c r="J20" s="72">
        <v>2091.43</v>
      </c>
      <c r="K20" s="73">
        <f t="shared" si="0"/>
        <v>211765.75999999998</v>
      </c>
      <c r="M20">
        <v>211766</v>
      </c>
    </row>
    <row r="21" spans="1:13" ht="25.5">
      <c r="A21" s="30" t="s">
        <v>40</v>
      </c>
      <c r="B21" s="51" t="s">
        <v>12</v>
      </c>
      <c r="C21" s="48" t="s">
        <v>43</v>
      </c>
      <c r="D21" s="53"/>
      <c r="E21" s="53">
        <v>111000</v>
      </c>
      <c r="F21" s="52"/>
      <c r="G21" s="52"/>
      <c r="H21" s="56">
        <f t="shared" si="1"/>
        <v>111000</v>
      </c>
      <c r="I21" s="74">
        <v>117759.17</v>
      </c>
      <c r="J21" s="72">
        <v>2091.43</v>
      </c>
      <c r="K21" s="75">
        <f t="shared" si="0"/>
        <v>119850.59999999999</v>
      </c>
      <c r="M21">
        <v>119851</v>
      </c>
    </row>
    <row r="22" spans="1:13" ht="12.75">
      <c r="A22" s="30" t="s">
        <v>42</v>
      </c>
      <c r="B22" s="51" t="s">
        <v>12</v>
      </c>
      <c r="C22" s="48" t="s">
        <v>45</v>
      </c>
      <c r="D22" s="53"/>
      <c r="E22" s="53">
        <v>50000</v>
      </c>
      <c r="F22" s="52"/>
      <c r="G22" s="52"/>
      <c r="H22" s="56">
        <f t="shared" si="1"/>
        <v>50000</v>
      </c>
      <c r="I22" s="72">
        <v>52377.12</v>
      </c>
      <c r="J22" s="72">
        <v>2091.43</v>
      </c>
      <c r="K22" s="73">
        <f t="shared" si="0"/>
        <v>54468.55</v>
      </c>
      <c r="M22">
        <v>54469</v>
      </c>
    </row>
    <row r="23" spans="1:13" ht="25.5">
      <c r="A23" s="30" t="s">
        <v>44</v>
      </c>
      <c r="B23" s="51" t="s">
        <v>12</v>
      </c>
      <c r="C23" s="48" t="s">
        <v>47</v>
      </c>
      <c r="D23" s="53"/>
      <c r="E23" s="53">
        <v>60000</v>
      </c>
      <c r="F23" s="52"/>
      <c r="G23" s="52"/>
      <c r="H23" s="56">
        <f t="shared" si="1"/>
        <v>60000</v>
      </c>
      <c r="I23" s="72">
        <v>44284.33</v>
      </c>
      <c r="J23" s="72">
        <v>2091.43</v>
      </c>
      <c r="K23" s="73">
        <f t="shared" si="0"/>
        <v>46375.76</v>
      </c>
      <c r="M23">
        <v>46376</v>
      </c>
    </row>
    <row r="24" spans="1:13" ht="12.75">
      <c r="A24" s="30" t="s">
        <v>33</v>
      </c>
      <c r="B24" s="51" t="s">
        <v>12</v>
      </c>
      <c r="C24" s="48" t="s">
        <v>49</v>
      </c>
      <c r="D24" s="53"/>
      <c r="E24" s="53">
        <v>60000</v>
      </c>
      <c r="F24" s="52"/>
      <c r="G24" s="52"/>
      <c r="H24" s="56">
        <f t="shared" si="1"/>
        <v>60000</v>
      </c>
      <c r="I24" s="72">
        <v>43276.37</v>
      </c>
      <c r="J24" s="72">
        <v>2091.43</v>
      </c>
      <c r="K24" s="73">
        <f t="shared" si="0"/>
        <v>45367.8</v>
      </c>
      <c r="M24">
        <v>45368</v>
      </c>
    </row>
    <row r="25" spans="1:18" ht="30.75" customHeight="1">
      <c r="A25" s="27" t="s">
        <v>46</v>
      </c>
      <c r="B25" s="28" t="s">
        <v>12</v>
      </c>
      <c r="C25" s="29" t="s">
        <v>34</v>
      </c>
      <c r="D25" s="24"/>
      <c r="E25" s="24"/>
      <c r="F25" s="24">
        <v>1000000</v>
      </c>
      <c r="G25" s="21"/>
      <c r="H25" s="23">
        <f>SUM(D25:G25)</f>
        <v>1000000</v>
      </c>
      <c r="I25" s="64"/>
      <c r="J25" s="70">
        <f>SUM(J17:J24)</f>
        <v>16731.44</v>
      </c>
      <c r="N25" s="1">
        <f>SUM(M17:M24)</f>
        <v>627029</v>
      </c>
      <c r="R25">
        <f>+R25:W25</f>
        <v>0</v>
      </c>
    </row>
    <row r="26" spans="1:13" ht="24.75" customHeight="1">
      <c r="A26" s="30" t="s">
        <v>48</v>
      </c>
      <c r="B26" s="14" t="s">
        <v>12</v>
      </c>
      <c r="C26" s="31" t="s">
        <v>22</v>
      </c>
      <c r="D26" s="24"/>
      <c r="E26" s="24"/>
      <c r="F26" s="24"/>
      <c r="G26" s="24">
        <v>89746</v>
      </c>
      <c r="H26" s="24">
        <v>89746</v>
      </c>
      <c r="I26" s="72">
        <v>42618.85</v>
      </c>
      <c r="J26" s="72">
        <v>2091.43</v>
      </c>
      <c r="K26" s="73">
        <f aca="true" t="shared" si="2" ref="K26:K31">SUM(I26:J26)</f>
        <v>44710.28</v>
      </c>
      <c r="M26">
        <v>44710</v>
      </c>
    </row>
    <row r="27" spans="1:13" ht="24.75" customHeight="1">
      <c r="A27" s="30" t="s">
        <v>50</v>
      </c>
      <c r="B27" s="14" t="s">
        <v>12</v>
      </c>
      <c r="C27" s="31" t="s">
        <v>57</v>
      </c>
      <c r="D27" s="24"/>
      <c r="E27" s="24"/>
      <c r="F27" s="24"/>
      <c r="G27" s="24">
        <v>80011</v>
      </c>
      <c r="H27" s="24">
        <v>80011</v>
      </c>
      <c r="I27" s="72">
        <v>72374.08</v>
      </c>
      <c r="J27" s="72">
        <v>2091.43</v>
      </c>
      <c r="K27" s="73">
        <f t="shared" si="2"/>
        <v>74465.51</v>
      </c>
      <c r="M27">
        <v>74465</v>
      </c>
    </row>
    <row r="28" spans="1:13" ht="24.75" customHeight="1">
      <c r="A28" s="30" t="s">
        <v>51</v>
      </c>
      <c r="B28" s="14" t="s">
        <v>12</v>
      </c>
      <c r="C28" s="31" t="s">
        <v>58</v>
      </c>
      <c r="D28" s="24"/>
      <c r="E28" s="24"/>
      <c r="F28" s="24"/>
      <c r="G28" s="24">
        <v>65904</v>
      </c>
      <c r="H28" s="24">
        <v>65904</v>
      </c>
      <c r="I28" s="72">
        <v>38964.94</v>
      </c>
      <c r="J28" s="72">
        <v>2091.43</v>
      </c>
      <c r="K28" s="73">
        <f t="shared" si="2"/>
        <v>41056.37</v>
      </c>
      <c r="M28">
        <v>41056</v>
      </c>
    </row>
    <row r="29" spans="1:13" ht="36.75" customHeight="1">
      <c r="A29" s="30" t="s">
        <v>52</v>
      </c>
      <c r="B29" s="14" t="s">
        <v>12</v>
      </c>
      <c r="C29" s="31" t="s">
        <v>59</v>
      </c>
      <c r="D29" s="24"/>
      <c r="E29" s="24"/>
      <c r="F29" s="24"/>
      <c r="G29" s="24">
        <v>38332</v>
      </c>
      <c r="H29" s="24">
        <v>38332</v>
      </c>
      <c r="I29" s="72">
        <v>42615.91</v>
      </c>
      <c r="J29" s="72">
        <v>2091.43</v>
      </c>
      <c r="K29" s="73">
        <f t="shared" si="2"/>
        <v>44707.340000000004</v>
      </c>
      <c r="M29">
        <v>44707</v>
      </c>
    </row>
    <row r="30" spans="1:13" ht="20.25" customHeight="1">
      <c r="A30" s="30" t="s">
        <v>53</v>
      </c>
      <c r="B30" s="14" t="s">
        <v>12</v>
      </c>
      <c r="C30" s="31" t="s">
        <v>60</v>
      </c>
      <c r="D30" s="24"/>
      <c r="E30" s="24"/>
      <c r="F30" s="24"/>
      <c r="G30" s="24">
        <v>153972</v>
      </c>
      <c r="H30" s="24">
        <v>153972</v>
      </c>
      <c r="I30" s="72">
        <v>151656.29</v>
      </c>
      <c r="J30" s="72">
        <v>2091.43</v>
      </c>
      <c r="K30" s="73">
        <f t="shared" si="2"/>
        <v>153747.72</v>
      </c>
      <c r="M30">
        <v>153748</v>
      </c>
    </row>
    <row r="31" spans="1:13" ht="24.75" customHeight="1">
      <c r="A31" s="30" t="s">
        <v>54</v>
      </c>
      <c r="B31" s="14" t="s">
        <v>12</v>
      </c>
      <c r="C31" s="31" t="s">
        <v>61</v>
      </c>
      <c r="D31" s="24"/>
      <c r="E31" s="24"/>
      <c r="F31" s="24"/>
      <c r="G31" s="24">
        <v>61781</v>
      </c>
      <c r="H31" s="24">
        <v>61781</v>
      </c>
      <c r="I31" s="72">
        <v>54273.78</v>
      </c>
      <c r="J31" s="72">
        <v>2091.43</v>
      </c>
      <c r="K31" s="73">
        <f t="shared" si="2"/>
        <v>56365.21</v>
      </c>
      <c r="M31">
        <v>56365</v>
      </c>
    </row>
    <row r="32" spans="1:14" ht="24.75" customHeight="1">
      <c r="A32" s="47" t="s">
        <v>55</v>
      </c>
      <c r="B32" s="14" t="s">
        <v>23</v>
      </c>
      <c r="C32" s="31" t="s">
        <v>28</v>
      </c>
      <c r="D32" s="24"/>
      <c r="E32" s="24"/>
      <c r="F32" s="24"/>
      <c r="G32" s="24">
        <v>33000</v>
      </c>
      <c r="H32" s="24">
        <v>33000</v>
      </c>
      <c r="I32" s="64"/>
      <c r="J32" s="70">
        <f>SUM(J26:J31)</f>
        <v>12548.58</v>
      </c>
      <c r="K32" s="73">
        <f>SUM(K17:K31)</f>
        <v>1042079.45</v>
      </c>
      <c r="L32" s="3">
        <f>SUM(J25+J32)</f>
        <v>29280.019999999997</v>
      </c>
      <c r="M32" s="1">
        <f>SUM(M17:M31)</f>
        <v>1042080</v>
      </c>
      <c r="N32" s="1">
        <f>SUM(M26:M31)</f>
        <v>415051</v>
      </c>
    </row>
    <row r="33" spans="1:14" ht="29.25" customHeight="1">
      <c r="A33" s="30" t="s">
        <v>56</v>
      </c>
      <c r="B33" s="14" t="s">
        <v>23</v>
      </c>
      <c r="C33" s="22" t="s">
        <v>29</v>
      </c>
      <c r="D33" s="24"/>
      <c r="E33" s="24"/>
      <c r="F33" s="24"/>
      <c r="G33" s="24">
        <v>25500</v>
      </c>
      <c r="H33" s="24">
        <v>25500</v>
      </c>
      <c r="I33" s="64"/>
      <c r="N33" s="3">
        <f>SUM(N25+N32)</f>
        <v>1042080</v>
      </c>
    </row>
    <row r="34" spans="1:9" ht="38.25" customHeight="1">
      <c r="A34" s="30">
        <v>3.18</v>
      </c>
      <c r="B34" s="14" t="s">
        <v>78</v>
      </c>
      <c r="C34" s="22" t="s">
        <v>79</v>
      </c>
      <c r="D34" s="24"/>
      <c r="E34" s="24"/>
      <c r="F34" s="24"/>
      <c r="G34" s="24">
        <v>23400</v>
      </c>
      <c r="H34" s="24">
        <v>23400</v>
      </c>
      <c r="I34" s="67">
        <v>23400</v>
      </c>
    </row>
    <row r="35" spans="1:9" ht="43.5" customHeight="1">
      <c r="A35" s="30">
        <v>3.19</v>
      </c>
      <c r="B35" s="69" t="s">
        <v>78</v>
      </c>
      <c r="C35" s="22" t="s">
        <v>80</v>
      </c>
      <c r="D35" s="24"/>
      <c r="E35" s="24"/>
      <c r="F35" s="24"/>
      <c r="G35" s="24">
        <v>5880</v>
      </c>
      <c r="H35" s="24">
        <v>5880</v>
      </c>
      <c r="I35" s="67">
        <v>5880</v>
      </c>
    </row>
    <row r="36" spans="1:9" ht="24" customHeight="1">
      <c r="A36" s="39">
        <v>4</v>
      </c>
      <c r="B36" s="13"/>
      <c r="C36" s="40" t="s">
        <v>25</v>
      </c>
      <c r="D36" s="25"/>
      <c r="E36" s="25"/>
      <c r="F36" s="25"/>
      <c r="G36" s="25">
        <v>10705</v>
      </c>
      <c r="H36" s="25">
        <v>10705</v>
      </c>
      <c r="I36" s="68">
        <v>0</v>
      </c>
    </row>
    <row r="37" spans="1:9" ht="12.75">
      <c r="A37" s="41" t="s">
        <v>27</v>
      </c>
      <c r="B37" s="21" t="s">
        <v>12</v>
      </c>
      <c r="C37" s="32" t="s">
        <v>26</v>
      </c>
      <c r="D37" s="23"/>
      <c r="E37" s="23"/>
      <c r="F37" s="23"/>
      <c r="G37" s="23">
        <v>10705</v>
      </c>
      <c r="H37" s="23">
        <f>SUM(D37:G37)</f>
        <v>10705</v>
      </c>
      <c r="I37" s="64" t="s">
        <v>76</v>
      </c>
    </row>
    <row r="38" spans="1:9" ht="25.5">
      <c r="A38" s="59">
        <v>5</v>
      </c>
      <c r="B38" s="57"/>
      <c r="C38" s="26" t="s">
        <v>66</v>
      </c>
      <c r="D38" s="58"/>
      <c r="E38" s="58"/>
      <c r="F38" s="58"/>
      <c r="G38" s="60">
        <f>SUM(G39+G40)</f>
        <v>120000</v>
      </c>
      <c r="H38" s="61">
        <v>120000</v>
      </c>
      <c r="I38" s="64"/>
    </row>
    <row r="39" spans="1:9" ht="25.5">
      <c r="A39" s="41" t="s">
        <v>65</v>
      </c>
      <c r="B39" s="21" t="s">
        <v>23</v>
      </c>
      <c r="C39" s="32" t="s">
        <v>73</v>
      </c>
      <c r="D39" s="23"/>
      <c r="E39" s="23"/>
      <c r="F39" s="23"/>
      <c r="G39" s="23">
        <v>120000</v>
      </c>
      <c r="H39" s="23">
        <v>120000</v>
      </c>
      <c r="I39" s="64"/>
    </row>
    <row r="40" spans="1:9" ht="2.25" customHeight="1">
      <c r="A40" s="41"/>
      <c r="B40" s="21"/>
      <c r="C40" s="32"/>
      <c r="D40" s="23"/>
      <c r="E40" s="23"/>
      <c r="F40" s="23"/>
      <c r="G40" s="23"/>
      <c r="H40" s="23"/>
      <c r="I40" s="64"/>
    </row>
    <row r="41" spans="1:10" ht="16.5" customHeight="1">
      <c r="A41" s="9"/>
      <c r="B41" s="9"/>
      <c r="C41" s="10" t="s">
        <v>4</v>
      </c>
      <c r="D41" s="11">
        <f>SUM(D12:D16)</f>
        <v>720100</v>
      </c>
      <c r="E41" s="11">
        <f>SUM(E17:E24)</f>
        <v>558500</v>
      </c>
      <c r="F41" s="11">
        <v>1000000</v>
      </c>
      <c r="G41" s="11">
        <f>SUM(G11+G36+G38+G7)</f>
        <v>887710</v>
      </c>
      <c r="H41" s="11">
        <f>SUM(D41:G41)</f>
        <v>3166310</v>
      </c>
      <c r="I41" s="67">
        <f>SUM(I12:I40)</f>
        <v>1048245.43</v>
      </c>
      <c r="J41" s="4"/>
    </row>
    <row r="42" spans="1:8" ht="16.5" customHeight="1">
      <c r="A42" s="33"/>
      <c r="B42" s="33"/>
      <c r="C42" s="54" t="s">
        <v>9</v>
      </c>
      <c r="D42" s="6"/>
      <c r="E42" s="34"/>
      <c r="F42" s="34"/>
      <c r="G42" s="34"/>
      <c r="H42" s="6"/>
    </row>
    <row r="43" spans="1:8" ht="16.5" customHeight="1">
      <c r="A43" s="33"/>
      <c r="B43" s="33"/>
      <c r="C43" s="54" t="s">
        <v>10</v>
      </c>
      <c r="D43" s="6"/>
      <c r="E43" s="6">
        <f>SUM(G8+D12+D13+D14+D15+D16+E17+E18+E19+E20+E21+E22+E23+E24+F25+G26+G27+G28+G29+G30+G31+G37)</f>
        <v>2860210</v>
      </c>
      <c r="F43" s="6"/>
      <c r="G43" s="6"/>
      <c r="H43" s="6"/>
    </row>
    <row r="44" spans="1:8" ht="12.75">
      <c r="A44" s="5"/>
      <c r="B44" s="5"/>
      <c r="C44" s="1" t="s">
        <v>11</v>
      </c>
      <c r="D44" s="55"/>
      <c r="E44" s="3">
        <f>SUM(G32+G33+G39+G40)</f>
        <v>178500</v>
      </c>
      <c r="F44" s="35"/>
      <c r="G44" s="35"/>
      <c r="H44" s="35"/>
    </row>
    <row r="45" spans="1:8" ht="25.5">
      <c r="A45" s="5"/>
      <c r="B45" s="5"/>
      <c r="C45" s="42" t="s">
        <v>62</v>
      </c>
      <c r="D45" s="3"/>
      <c r="E45" s="3">
        <v>127600</v>
      </c>
      <c r="F45" s="35"/>
      <c r="G45" s="5"/>
      <c r="H45" s="5"/>
    </row>
    <row r="46" spans="1:8" ht="12.75">
      <c r="A46" s="5"/>
      <c r="B46" s="5"/>
      <c r="C46" s="1"/>
      <c r="D46" s="35"/>
      <c r="E46" s="35"/>
      <c r="F46" s="35"/>
      <c r="G46" s="5"/>
      <c r="H46" s="5"/>
    </row>
    <row r="47" spans="1:8" ht="12.75">
      <c r="A47" s="5"/>
      <c r="B47" s="5"/>
      <c r="C47" s="5" t="s">
        <v>30</v>
      </c>
      <c r="D47" s="35"/>
      <c r="E47" s="35"/>
      <c r="F47" s="35"/>
      <c r="G47" s="5"/>
      <c r="H47" s="5"/>
    </row>
    <row r="48" spans="1:8" ht="12.75">
      <c r="A48" s="5"/>
      <c r="B48" s="5"/>
      <c r="C48" s="5" t="s">
        <v>21</v>
      </c>
      <c r="D48" s="3"/>
      <c r="E48" s="3"/>
      <c r="F48" s="3"/>
      <c r="G48" s="5"/>
      <c r="H48" s="5"/>
    </row>
    <row r="49" spans="1:8" ht="12.75">
      <c r="A49" s="5"/>
      <c r="B49" s="5"/>
      <c r="C49" s="5"/>
      <c r="D49" s="3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 customHeight="1">
      <c r="A51" s="5"/>
      <c r="B51" s="5"/>
      <c r="C51" s="5"/>
      <c r="D51" s="5"/>
      <c r="E51" s="5"/>
      <c r="F51" s="5"/>
      <c r="G51" s="1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12"/>
      <c r="D53" s="1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12.75">
      <c r="A55" s="5"/>
      <c r="B55" s="5"/>
      <c r="C55" s="15"/>
      <c r="D55" s="36"/>
      <c r="E55" s="5"/>
      <c r="F55" s="5"/>
      <c r="G55" s="5"/>
      <c r="H55" s="5"/>
    </row>
    <row r="56" spans="1:8" ht="12.75">
      <c r="A56" s="5"/>
      <c r="B56" s="5"/>
      <c r="C56" s="15"/>
      <c r="D56" s="5"/>
      <c r="E56" s="5"/>
      <c r="F56" s="5"/>
      <c r="G56" s="5"/>
      <c r="H56" s="5"/>
    </row>
    <row r="57" spans="1:8" ht="15" customHeight="1">
      <c r="A57" s="37"/>
      <c r="B57" s="37"/>
      <c r="C57" s="37"/>
      <c r="D57" s="37"/>
      <c r="E57" s="37"/>
      <c r="F57" s="37"/>
      <c r="G57" s="37"/>
      <c r="H57" s="37"/>
    </row>
    <row r="58" ht="12.75">
      <c r="C58" s="5"/>
    </row>
    <row r="59" ht="12.75">
      <c r="D59" s="1"/>
    </row>
    <row r="82" ht="12.75">
      <c r="C82" s="1"/>
    </row>
    <row r="85" ht="12.75">
      <c r="D85" s="1"/>
    </row>
  </sheetData>
  <sheetProtection/>
  <mergeCells count="6">
    <mergeCell ref="C2:H2"/>
    <mergeCell ref="C3:H3"/>
    <mergeCell ref="A4:A5"/>
    <mergeCell ref="B4:B5"/>
    <mergeCell ref="C4:C5"/>
    <mergeCell ref="D4:H4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28">
      <selection activeCell="M10" sqref="M10"/>
    </sheetView>
  </sheetViews>
  <sheetFormatPr defaultColWidth="9.140625" defaultRowHeight="12.75"/>
  <cols>
    <col min="1" max="1" width="5.7109375" style="0" customWidth="1"/>
    <col min="2" max="2" width="5.421875" style="0" customWidth="1"/>
    <col min="3" max="3" width="39.7109375" style="0" customWidth="1"/>
    <col min="4" max="4" width="12.140625" style="0" customWidth="1"/>
    <col min="5" max="5" width="12.421875" style="0" customWidth="1"/>
    <col min="6" max="6" width="10.00390625" style="0" customWidth="1"/>
    <col min="7" max="7" width="12.140625" style="0" customWidth="1"/>
    <col min="8" max="8" width="11.140625" style="0" customWidth="1"/>
    <col min="9" max="9" width="9.140625" style="0" customWidth="1"/>
    <col min="10" max="10" width="10.8515625" style="0" customWidth="1"/>
  </cols>
  <sheetData>
    <row r="1" spans="1:10" ht="12.75" customHeight="1">
      <c r="A1" s="2"/>
      <c r="B1" s="2"/>
      <c r="C1" s="2"/>
      <c r="D1" s="2"/>
      <c r="E1" s="2"/>
      <c r="J1" s="46"/>
    </row>
    <row r="2" spans="1:10" ht="15">
      <c r="A2" s="37"/>
      <c r="B2" s="37"/>
      <c r="C2" s="112" t="s">
        <v>0</v>
      </c>
      <c r="D2" s="112"/>
      <c r="E2" s="112"/>
      <c r="F2" s="113"/>
      <c r="G2" s="113"/>
      <c r="H2" s="113"/>
      <c r="I2" s="113"/>
      <c r="J2" s="113"/>
    </row>
    <row r="3" spans="1:10" ht="15">
      <c r="A3" s="38"/>
      <c r="B3" s="38"/>
      <c r="C3" s="110" t="s">
        <v>63</v>
      </c>
      <c r="D3" s="110"/>
      <c r="E3" s="110"/>
      <c r="F3" s="111"/>
      <c r="G3" s="111"/>
      <c r="H3" s="111"/>
      <c r="I3" s="111"/>
      <c r="J3" s="111"/>
    </row>
    <row r="4" spans="1:10" ht="26.25" customHeight="1">
      <c r="A4" s="106" t="s">
        <v>6</v>
      </c>
      <c r="B4" s="101" t="s">
        <v>7</v>
      </c>
      <c r="C4" s="108" t="s">
        <v>1</v>
      </c>
      <c r="D4" s="103" t="s">
        <v>13</v>
      </c>
      <c r="E4" s="114"/>
      <c r="F4" s="104"/>
      <c r="G4" s="104"/>
      <c r="H4" s="104"/>
      <c r="I4" s="104"/>
      <c r="J4" s="105"/>
    </row>
    <row r="5" spans="1:10" ht="86.25" customHeight="1">
      <c r="A5" s="107"/>
      <c r="B5" s="102"/>
      <c r="C5" s="109"/>
      <c r="D5" s="17" t="s">
        <v>2</v>
      </c>
      <c r="E5" s="17" t="s">
        <v>86</v>
      </c>
      <c r="F5" s="8" t="s">
        <v>64</v>
      </c>
      <c r="G5" s="8" t="s">
        <v>72</v>
      </c>
      <c r="H5" s="8" t="s">
        <v>87</v>
      </c>
      <c r="I5" s="16" t="s">
        <v>14</v>
      </c>
      <c r="J5" s="7" t="s">
        <v>8</v>
      </c>
    </row>
    <row r="6" spans="1:10" ht="17.25" customHeight="1">
      <c r="A6" s="43" t="s">
        <v>17</v>
      </c>
      <c r="B6" s="44"/>
      <c r="C6" s="43" t="s">
        <v>5</v>
      </c>
      <c r="D6" s="45">
        <f>SUM(D9+D12)</f>
        <v>720100</v>
      </c>
      <c r="E6" s="45">
        <f>SUM(E9+E33)</f>
        <v>228800</v>
      </c>
      <c r="F6" s="45">
        <f>SUM(F12+F37)</f>
        <v>633195</v>
      </c>
      <c r="G6" s="45">
        <v>1000000</v>
      </c>
      <c r="H6" s="45">
        <v>2040883</v>
      </c>
      <c r="I6" s="45">
        <f>SUM(I7+I12+I37+I39)</f>
        <v>813015</v>
      </c>
      <c r="J6" s="45">
        <f>SUM(J7+J12+J37+J39)</f>
        <v>5435993</v>
      </c>
    </row>
    <row r="7" spans="1:10" ht="16.5" customHeight="1">
      <c r="A7" s="18">
        <v>1</v>
      </c>
      <c r="B7" s="14"/>
      <c r="C7" s="13" t="s">
        <v>3</v>
      </c>
      <c r="D7" s="19"/>
      <c r="E7" s="19"/>
      <c r="F7" s="19"/>
      <c r="G7" s="19"/>
      <c r="H7" s="19"/>
      <c r="I7" s="19">
        <f>SUM(I8:I11)</f>
        <v>208759</v>
      </c>
      <c r="J7" s="19">
        <f>SUM(J8:J11)</f>
        <v>217559</v>
      </c>
    </row>
    <row r="8" spans="1:10" ht="50.25" customHeight="1">
      <c r="A8" s="30" t="s">
        <v>18</v>
      </c>
      <c r="B8" s="14" t="s">
        <v>12</v>
      </c>
      <c r="C8" s="48" t="s">
        <v>32</v>
      </c>
      <c r="D8" s="19"/>
      <c r="E8" s="19"/>
      <c r="F8" s="19"/>
      <c r="G8" s="19"/>
      <c r="H8" s="19"/>
      <c r="I8" s="24">
        <v>81159</v>
      </c>
      <c r="J8" s="49">
        <f>SUM(I8:I8)</f>
        <v>81159</v>
      </c>
    </row>
    <row r="9" spans="1:11" ht="50.25" customHeight="1">
      <c r="A9" s="30" t="s">
        <v>31</v>
      </c>
      <c r="B9" s="14" t="s">
        <v>82</v>
      </c>
      <c r="C9" s="48" t="s">
        <v>83</v>
      </c>
      <c r="D9" s="76"/>
      <c r="E9" s="49">
        <v>8800</v>
      </c>
      <c r="F9" s="19"/>
      <c r="G9" s="19"/>
      <c r="H9" s="19"/>
      <c r="I9" s="24"/>
      <c r="J9" s="49">
        <v>8800</v>
      </c>
      <c r="K9" s="5" t="s">
        <v>92</v>
      </c>
    </row>
    <row r="10" spans="1:10" ht="50.25" customHeight="1">
      <c r="A10" s="30" t="s">
        <v>81</v>
      </c>
      <c r="B10" s="14" t="s">
        <v>74</v>
      </c>
      <c r="C10" s="48" t="s">
        <v>75</v>
      </c>
      <c r="D10" s="19"/>
      <c r="E10" s="19"/>
      <c r="F10" s="19"/>
      <c r="G10" s="19"/>
      <c r="H10" s="19"/>
      <c r="I10" s="24">
        <v>100000</v>
      </c>
      <c r="J10" s="49">
        <v>100000</v>
      </c>
    </row>
    <row r="11" spans="1:10" ht="29.25" customHeight="1">
      <c r="A11" s="20" t="s">
        <v>84</v>
      </c>
      <c r="B11" s="21" t="s">
        <v>15</v>
      </c>
      <c r="C11" s="22" t="s">
        <v>16</v>
      </c>
      <c r="D11" s="23"/>
      <c r="E11" s="23"/>
      <c r="F11" s="21"/>
      <c r="G11" s="21"/>
      <c r="H11" s="21"/>
      <c r="I11" s="24">
        <v>27600</v>
      </c>
      <c r="J11" s="23">
        <f>SUM(D11:I11)</f>
        <v>27600</v>
      </c>
    </row>
    <row r="12" spans="1:10" ht="25.5">
      <c r="A12" s="18">
        <v>3</v>
      </c>
      <c r="B12" s="14"/>
      <c r="C12" s="26" t="s">
        <v>24</v>
      </c>
      <c r="D12" s="25">
        <f>SUM(D13:D36)</f>
        <v>720100</v>
      </c>
      <c r="E12" s="25">
        <v>220000</v>
      </c>
      <c r="F12" s="25">
        <f>SUM(F13:F40)</f>
        <v>633195</v>
      </c>
      <c r="G12" s="25">
        <v>1000000</v>
      </c>
      <c r="H12" s="25">
        <v>2040883</v>
      </c>
      <c r="I12" s="25">
        <f>SUM(I27:I36)</f>
        <v>473551</v>
      </c>
      <c r="J12" s="25">
        <f>SUM(D12:I12)</f>
        <v>5087729</v>
      </c>
    </row>
    <row r="13" spans="1:11" ht="25.5">
      <c r="A13" s="30" t="s">
        <v>19</v>
      </c>
      <c r="B13" s="14" t="s">
        <v>12</v>
      </c>
      <c r="C13" s="48" t="s">
        <v>67</v>
      </c>
      <c r="D13" s="53">
        <v>130000</v>
      </c>
      <c r="E13" s="53"/>
      <c r="F13" s="53">
        <v>6166</v>
      </c>
      <c r="G13" s="63"/>
      <c r="H13" s="63"/>
      <c r="I13" s="63"/>
      <c r="J13" s="63">
        <v>136166</v>
      </c>
      <c r="K13" s="4"/>
    </row>
    <row r="14" spans="1:10" ht="12.75">
      <c r="A14" s="30" t="s">
        <v>20</v>
      </c>
      <c r="B14" s="14" t="s">
        <v>12</v>
      </c>
      <c r="C14" s="48" t="s">
        <v>68</v>
      </c>
      <c r="D14" s="53">
        <v>260100</v>
      </c>
      <c r="E14" s="53"/>
      <c r="F14" s="63"/>
      <c r="G14" s="63"/>
      <c r="H14" s="63"/>
      <c r="I14" s="63"/>
      <c r="J14" s="63"/>
    </row>
    <row r="15" spans="1:10" ht="25.5">
      <c r="A15" s="30" t="s">
        <v>36</v>
      </c>
      <c r="B15" s="14" t="s">
        <v>12</v>
      </c>
      <c r="C15" s="62" t="s">
        <v>69</v>
      </c>
      <c r="D15" s="53">
        <v>180000</v>
      </c>
      <c r="E15" s="53"/>
      <c r="F15" s="63"/>
      <c r="G15" s="63"/>
      <c r="H15" s="63"/>
      <c r="I15" s="63"/>
      <c r="J15" s="63"/>
    </row>
    <row r="16" spans="1:10" ht="12.75">
      <c r="A16" s="30" t="s">
        <v>38</v>
      </c>
      <c r="B16" s="14" t="s">
        <v>12</v>
      </c>
      <c r="C16" s="48" t="s">
        <v>70</v>
      </c>
      <c r="D16" s="53">
        <v>70000</v>
      </c>
      <c r="E16" s="53"/>
      <c r="F16" s="63"/>
      <c r="G16" s="63"/>
      <c r="H16" s="63"/>
      <c r="I16" s="63"/>
      <c r="J16" s="63"/>
    </row>
    <row r="17" spans="1:10" ht="25.5">
      <c r="A17" s="30" t="s">
        <v>40</v>
      </c>
      <c r="B17" s="14" t="s">
        <v>12</v>
      </c>
      <c r="C17" s="48" t="s">
        <v>71</v>
      </c>
      <c r="D17" s="53">
        <v>80000</v>
      </c>
      <c r="E17" s="53"/>
      <c r="F17" s="63"/>
      <c r="G17" s="63"/>
      <c r="H17" s="63"/>
      <c r="I17" s="63"/>
      <c r="J17" s="63"/>
    </row>
    <row r="18" spans="1:10" ht="12.75">
      <c r="A18" s="30" t="s">
        <v>19</v>
      </c>
      <c r="B18" s="50" t="s">
        <v>12</v>
      </c>
      <c r="C18" s="48" t="s">
        <v>35</v>
      </c>
      <c r="D18" s="53"/>
      <c r="E18" s="53"/>
      <c r="F18" s="53">
        <v>30294</v>
      </c>
      <c r="G18" s="52"/>
      <c r="H18" s="52"/>
      <c r="I18" s="52"/>
      <c r="J18" s="56">
        <f>SUM(D18:I18)</f>
        <v>30294</v>
      </c>
    </row>
    <row r="19" spans="1:10" ht="12.75">
      <c r="A19" s="30" t="s">
        <v>20</v>
      </c>
      <c r="B19" s="51" t="s">
        <v>12</v>
      </c>
      <c r="C19" s="48" t="s">
        <v>37</v>
      </c>
      <c r="D19" s="53"/>
      <c r="E19" s="53"/>
      <c r="F19" s="53">
        <v>97941</v>
      </c>
      <c r="G19" s="52"/>
      <c r="H19" s="52"/>
      <c r="I19" s="52"/>
      <c r="J19" s="56">
        <f aca="true" t="shared" si="0" ref="J19:J25">SUM(F19:I19)</f>
        <v>97941</v>
      </c>
    </row>
    <row r="20" spans="1:10" ht="12.75">
      <c r="A20" s="30" t="s">
        <v>36</v>
      </c>
      <c r="B20" s="51" t="s">
        <v>12</v>
      </c>
      <c r="C20" s="48" t="s">
        <v>39</v>
      </c>
      <c r="D20" s="53"/>
      <c r="E20" s="53"/>
      <c r="F20" s="53">
        <v>20964</v>
      </c>
      <c r="G20" s="52"/>
      <c r="H20" s="52"/>
      <c r="I20" s="52"/>
      <c r="J20" s="56">
        <f t="shared" si="0"/>
        <v>20964</v>
      </c>
    </row>
    <row r="21" spans="1:10" ht="12.75">
      <c r="A21" s="30" t="s">
        <v>38</v>
      </c>
      <c r="B21" s="51" t="s">
        <v>12</v>
      </c>
      <c r="C21" s="48" t="s">
        <v>41</v>
      </c>
      <c r="D21" s="53"/>
      <c r="E21" s="53"/>
      <c r="F21" s="53">
        <v>211766</v>
      </c>
      <c r="G21" s="52"/>
      <c r="H21" s="52"/>
      <c r="I21" s="52"/>
      <c r="J21" s="56">
        <f t="shared" si="0"/>
        <v>211766</v>
      </c>
    </row>
    <row r="22" spans="1:10" ht="25.5">
      <c r="A22" s="30" t="s">
        <v>40</v>
      </c>
      <c r="B22" s="51" t="s">
        <v>12</v>
      </c>
      <c r="C22" s="48" t="s">
        <v>43</v>
      </c>
      <c r="D22" s="53"/>
      <c r="E22" s="53"/>
      <c r="F22" s="53">
        <v>119851</v>
      </c>
      <c r="G22" s="52"/>
      <c r="H22" s="52"/>
      <c r="I22" s="52"/>
      <c r="J22" s="56">
        <f t="shared" si="0"/>
        <v>119851</v>
      </c>
    </row>
    <row r="23" spans="1:10" ht="12.75">
      <c r="A23" s="30" t="s">
        <v>42</v>
      </c>
      <c r="B23" s="51" t="s">
        <v>12</v>
      </c>
      <c r="C23" s="48" t="s">
        <v>45</v>
      </c>
      <c r="D23" s="53"/>
      <c r="E23" s="53"/>
      <c r="F23" s="53">
        <v>54469</v>
      </c>
      <c r="G23" s="52"/>
      <c r="H23" s="52"/>
      <c r="I23" s="52"/>
      <c r="J23" s="56">
        <f t="shared" si="0"/>
        <v>54469</v>
      </c>
    </row>
    <row r="24" spans="1:10" ht="25.5">
      <c r="A24" s="30" t="s">
        <v>44</v>
      </c>
      <c r="B24" s="51" t="s">
        <v>12</v>
      </c>
      <c r="C24" s="48" t="s">
        <v>47</v>
      </c>
      <c r="D24" s="53"/>
      <c r="E24" s="53"/>
      <c r="F24" s="53">
        <v>46376</v>
      </c>
      <c r="G24" s="52"/>
      <c r="H24" s="52"/>
      <c r="I24" s="52"/>
      <c r="J24" s="56">
        <f t="shared" si="0"/>
        <v>46376</v>
      </c>
    </row>
    <row r="25" spans="1:10" ht="12.75">
      <c r="A25" s="30" t="s">
        <v>33</v>
      </c>
      <c r="B25" s="51" t="s">
        <v>12</v>
      </c>
      <c r="C25" s="48" t="s">
        <v>49</v>
      </c>
      <c r="D25" s="53"/>
      <c r="E25" s="53"/>
      <c r="F25" s="53">
        <v>45368</v>
      </c>
      <c r="G25" s="52"/>
      <c r="H25" s="52"/>
      <c r="I25" s="52"/>
      <c r="J25" s="56">
        <f t="shared" si="0"/>
        <v>45368</v>
      </c>
    </row>
    <row r="26" spans="1:10" ht="30.75" customHeight="1">
      <c r="A26" s="27" t="s">
        <v>46</v>
      </c>
      <c r="B26" s="28" t="s">
        <v>12</v>
      </c>
      <c r="C26" s="29" t="s">
        <v>34</v>
      </c>
      <c r="D26" s="24"/>
      <c r="E26" s="24"/>
      <c r="F26" s="24"/>
      <c r="G26" s="24">
        <v>1000000</v>
      </c>
      <c r="H26" s="24"/>
      <c r="I26" s="21"/>
      <c r="J26" s="23">
        <f>SUM(D26:I26)</f>
        <v>1000000</v>
      </c>
    </row>
    <row r="27" spans="1:10" ht="24.75" customHeight="1">
      <c r="A27" s="30" t="s">
        <v>48</v>
      </c>
      <c r="B27" s="14" t="s">
        <v>12</v>
      </c>
      <c r="C27" s="31" t="s">
        <v>22</v>
      </c>
      <c r="D27" s="24"/>
      <c r="E27" s="24"/>
      <c r="F27" s="24"/>
      <c r="G27" s="24"/>
      <c r="H27" s="24"/>
      <c r="I27" s="24">
        <v>44710</v>
      </c>
      <c r="J27" s="24">
        <v>44710</v>
      </c>
    </row>
    <row r="28" spans="1:10" ht="24.75" customHeight="1">
      <c r="A28" s="30" t="s">
        <v>50</v>
      </c>
      <c r="B28" s="14" t="s">
        <v>12</v>
      </c>
      <c r="C28" s="31" t="s">
        <v>57</v>
      </c>
      <c r="D28" s="24"/>
      <c r="E28" s="24"/>
      <c r="F28" s="24"/>
      <c r="G28" s="24"/>
      <c r="H28" s="24"/>
      <c r="I28" s="24">
        <v>74465</v>
      </c>
      <c r="J28" s="24">
        <v>74465</v>
      </c>
    </row>
    <row r="29" spans="1:10" ht="24.75" customHeight="1">
      <c r="A29" s="30" t="s">
        <v>51</v>
      </c>
      <c r="B29" s="14" t="s">
        <v>12</v>
      </c>
      <c r="C29" s="31" t="s">
        <v>58</v>
      </c>
      <c r="D29" s="24"/>
      <c r="E29" s="24"/>
      <c r="F29" s="24"/>
      <c r="G29" s="24"/>
      <c r="H29" s="24"/>
      <c r="I29" s="24">
        <v>41056</v>
      </c>
      <c r="J29" s="24">
        <v>41056</v>
      </c>
    </row>
    <row r="30" spans="1:10" ht="36.75" customHeight="1">
      <c r="A30" s="30" t="s">
        <v>52</v>
      </c>
      <c r="B30" s="14" t="s">
        <v>12</v>
      </c>
      <c r="C30" s="31" t="s">
        <v>59</v>
      </c>
      <c r="D30" s="24"/>
      <c r="E30" s="24"/>
      <c r="F30" s="24"/>
      <c r="G30" s="24"/>
      <c r="H30" s="24"/>
      <c r="I30" s="24">
        <v>44707</v>
      </c>
      <c r="J30" s="24">
        <v>44707</v>
      </c>
    </row>
    <row r="31" spans="1:10" ht="20.25" customHeight="1">
      <c r="A31" s="30" t="s">
        <v>53</v>
      </c>
      <c r="B31" s="14" t="s">
        <v>12</v>
      </c>
      <c r="C31" s="31" t="s">
        <v>60</v>
      </c>
      <c r="D31" s="24"/>
      <c r="E31" s="24"/>
      <c r="F31" s="24"/>
      <c r="G31" s="24"/>
      <c r="H31" s="24"/>
      <c r="I31" s="24">
        <v>153748</v>
      </c>
      <c r="J31" s="24">
        <v>153748</v>
      </c>
    </row>
    <row r="32" spans="1:10" ht="24.75" customHeight="1">
      <c r="A32" s="30" t="s">
        <v>54</v>
      </c>
      <c r="B32" s="14" t="s">
        <v>12</v>
      </c>
      <c r="C32" s="31" t="s">
        <v>61</v>
      </c>
      <c r="D32" s="24"/>
      <c r="E32" s="24"/>
      <c r="F32" s="24"/>
      <c r="G32" s="24"/>
      <c r="H32" s="24"/>
      <c r="I32" s="24">
        <v>56365</v>
      </c>
      <c r="J32" s="24">
        <v>56365</v>
      </c>
    </row>
    <row r="33" spans="1:11" ht="24.75" customHeight="1">
      <c r="A33" s="30" t="s">
        <v>55</v>
      </c>
      <c r="B33" s="14" t="s">
        <v>12</v>
      </c>
      <c r="C33" s="31" t="s">
        <v>85</v>
      </c>
      <c r="D33" s="24"/>
      <c r="E33" s="24">
        <v>220000</v>
      </c>
      <c r="F33" s="24"/>
      <c r="G33" s="24"/>
      <c r="H33" s="24"/>
      <c r="I33" s="24"/>
      <c r="J33" s="24">
        <v>220000</v>
      </c>
      <c r="K33" t="s">
        <v>93</v>
      </c>
    </row>
    <row r="34" spans="1:10" ht="24.75" customHeight="1">
      <c r="A34" s="30" t="s">
        <v>56</v>
      </c>
      <c r="B34" s="14" t="s">
        <v>12</v>
      </c>
      <c r="C34" s="31" t="s">
        <v>90</v>
      </c>
      <c r="D34" s="24"/>
      <c r="E34" s="24"/>
      <c r="F34" s="24"/>
      <c r="G34" s="24"/>
      <c r="H34" s="24">
        <v>2040883</v>
      </c>
      <c r="I34" s="24"/>
      <c r="J34" s="24">
        <v>2040883</v>
      </c>
    </row>
    <row r="35" spans="1:12" ht="24.75" customHeight="1">
      <c r="A35" s="47" t="s">
        <v>88</v>
      </c>
      <c r="B35" s="14" t="s">
        <v>23</v>
      </c>
      <c r="C35" s="31" t="s">
        <v>28</v>
      </c>
      <c r="D35" s="24"/>
      <c r="E35" s="24"/>
      <c r="F35" s="24"/>
      <c r="G35" s="24"/>
      <c r="H35" s="24"/>
      <c r="I35" s="24">
        <v>33000</v>
      </c>
      <c r="J35" s="24">
        <v>33000</v>
      </c>
      <c r="L35" s="3"/>
    </row>
    <row r="36" spans="1:10" ht="29.25" customHeight="1">
      <c r="A36" s="30" t="s">
        <v>89</v>
      </c>
      <c r="B36" s="14" t="s">
        <v>23</v>
      </c>
      <c r="C36" s="22" t="s">
        <v>29</v>
      </c>
      <c r="D36" s="24"/>
      <c r="E36" s="24"/>
      <c r="F36" s="24"/>
      <c r="G36" s="24"/>
      <c r="H36" s="24"/>
      <c r="I36" s="24">
        <v>25500</v>
      </c>
      <c r="J36" s="24">
        <v>25500</v>
      </c>
    </row>
    <row r="37" spans="1:10" ht="24" customHeight="1">
      <c r="A37" s="39">
        <v>4</v>
      </c>
      <c r="B37" s="13"/>
      <c r="C37" s="40" t="s">
        <v>25</v>
      </c>
      <c r="D37" s="25"/>
      <c r="E37" s="25"/>
      <c r="F37" s="25"/>
      <c r="G37" s="25"/>
      <c r="H37" s="25"/>
      <c r="I37" s="25">
        <v>10705</v>
      </c>
      <c r="J37" s="25">
        <v>10705</v>
      </c>
    </row>
    <row r="38" spans="1:11" ht="12.75">
      <c r="A38" s="41" t="s">
        <v>27</v>
      </c>
      <c r="B38" s="21" t="s">
        <v>12</v>
      </c>
      <c r="C38" s="32" t="s">
        <v>26</v>
      </c>
      <c r="D38" s="23"/>
      <c r="E38" s="23"/>
      <c r="F38" s="23"/>
      <c r="G38" s="23"/>
      <c r="H38" s="23"/>
      <c r="I38" s="23">
        <v>10705</v>
      </c>
      <c r="J38" s="23">
        <f>SUM(D38:I38)</f>
        <v>10705</v>
      </c>
      <c r="K38" t="s">
        <v>92</v>
      </c>
    </row>
    <row r="39" spans="1:10" ht="25.5">
      <c r="A39" s="59">
        <v>5</v>
      </c>
      <c r="B39" s="57"/>
      <c r="C39" s="26" t="s">
        <v>66</v>
      </c>
      <c r="D39" s="58"/>
      <c r="E39" s="58"/>
      <c r="F39" s="58"/>
      <c r="G39" s="58"/>
      <c r="H39" s="58"/>
      <c r="I39" s="60">
        <f>SUM(I40+I41)</f>
        <v>120000</v>
      </c>
      <c r="J39" s="61">
        <v>120000</v>
      </c>
    </row>
    <row r="40" spans="1:10" ht="25.5">
      <c r="A40" s="41" t="s">
        <v>65</v>
      </c>
      <c r="B40" s="21" t="s">
        <v>23</v>
      </c>
      <c r="C40" s="32" t="s">
        <v>73</v>
      </c>
      <c r="D40" s="23"/>
      <c r="E40" s="23"/>
      <c r="F40" s="23"/>
      <c r="G40" s="23"/>
      <c r="H40" s="23"/>
      <c r="I40" s="23">
        <v>120000</v>
      </c>
      <c r="J40" s="23">
        <v>120000</v>
      </c>
    </row>
    <row r="41" spans="1:10" ht="2.25" customHeight="1">
      <c r="A41" s="41"/>
      <c r="B41" s="21"/>
      <c r="C41" s="32"/>
      <c r="D41" s="23"/>
      <c r="E41" s="23"/>
      <c r="F41" s="23"/>
      <c r="G41" s="23"/>
      <c r="H41" s="23"/>
      <c r="I41" s="23"/>
      <c r="J41" s="23"/>
    </row>
    <row r="42" spans="1:10" ht="16.5" customHeight="1">
      <c r="A42" s="9"/>
      <c r="B42" s="9"/>
      <c r="C42" s="10" t="s">
        <v>4</v>
      </c>
      <c r="D42" s="11">
        <f>SUM(D12+D9)</f>
        <v>720100</v>
      </c>
      <c r="E42" s="11">
        <f>SUM(E9+E33)</f>
        <v>228800</v>
      </c>
      <c r="F42" s="11">
        <f>SUM(F13:F25)</f>
        <v>633195</v>
      </c>
      <c r="G42" s="11">
        <v>1000000</v>
      </c>
      <c r="H42" s="11">
        <v>2040883</v>
      </c>
      <c r="I42" s="11">
        <f>SUM(I12+I37+I39+I7)</f>
        <v>813015</v>
      </c>
      <c r="J42" s="11">
        <f>SUM(D42:I42)</f>
        <v>5435993</v>
      </c>
    </row>
    <row r="43" spans="1:10" ht="16.5" customHeight="1">
      <c r="A43" s="33"/>
      <c r="B43" s="33"/>
      <c r="C43" s="54" t="s">
        <v>9</v>
      </c>
      <c r="D43" s="6"/>
      <c r="E43" s="6"/>
      <c r="F43" s="34"/>
      <c r="G43" s="34"/>
      <c r="H43" s="34"/>
      <c r="I43" s="34"/>
      <c r="J43" s="6"/>
    </row>
    <row r="44" spans="1:10" ht="16.5" customHeight="1">
      <c r="A44" s="33"/>
      <c r="B44" s="33"/>
      <c r="C44" s="54" t="s">
        <v>10</v>
      </c>
      <c r="D44" s="6">
        <f>SUM(D13+D14+D15+D16+D17+F13+F18+F19+F20+F21+F22+F23+F24+F25+E33+G26+I27+I28+I29+I30+I31+I32+I8+I38+H34)</f>
        <v>5121093</v>
      </c>
      <c r="E44" s="6"/>
      <c r="F44" s="6"/>
      <c r="G44" s="6"/>
      <c r="H44" s="6"/>
      <c r="I44" s="6"/>
      <c r="J44" s="6"/>
    </row>
    <row r="45" spans="1:10" ht="12.75">
      <c r="A45" s="5"/>
      <c r="B45" s="5"/>
      <c r="C45" s="1" t="s">
        <v>11</v>
      </c>
      <c r="D45" s="55">
        <f>SUM(I35+I36+I40+D9+E9)</f>
        <v>187300</v>
      </c>
      <c r="E45" s="55"/>
      <c r="F45" s="3"/>
      <c r="G45" s="35"/>
      <c r="H45" s="35"/>
      <c r="I45" s="35"/>
      <c r="J45" s="35"/>
    </row>
    <row r="46" spans="1:10" ht="25.5">
      <c r="A46" s="5"/>
      <c r="B46" s="5"/>
      <c r="C46" s="42" t="s">
        <v>62</v>
      </c>
      <c r="D46" s="3">
        <f>SUM(I10+I11)</f>
        <v>127600</v>
      </c>
      <c r="E46" s="3"/>
      <c r="F46" s="3"/>
      <c r="G46" s="35"/>
      <c r="H46" s="35"/>
      <c r="I46" s="5"/>
      <c r="J46" s="5"/>
    </row>
    <row r="47" spans="1:10" ht="12.75">
      <c r="A47" s="5"/>
      <c r="B47" s="5"/>
      <c r="C47" s="1"/>
      <c r="D47" s="3">
        <f>SUM(D44:D46)</f>
        <v>5435993</v>
      </c>
      <c r="E47" s="3"/>
      <c r="F47" s="35"/>
      <c r="G47" s="35"/>
      <c r="H47" s="35"/>
      <c r="I47" s="5"/>
      <c r="J47" s="5"/>
    </row>
    <row r="48" spans="1:10" ht="12.75">
      <c r="A48" s="5"/>
      <c r="B48" s="5"/>
      <c r="C48" s="5" t="s">
        <v>30</v>
      </c>
      <c r="D48" s="35"/>
      <c r="E48" s="35"/>
      <c r="F48" s="35"/>
      <c r="G48" s="35"/>
      <c r="H48" s="35"/>
      <c r="I48" s="5"/>
      <c r="J48" s="5"/>
    </row>
    <row r="49" spans="1:10" ht="12.75">
      <c r="A49" s="5"/>
      <c r="B49" s="5"/>
      <c r="C49" s="5" t="s">
        <v>21</v>
      </c>
      <c r="D49" s="3"/>
      <c r="E49" s="3"/>
      <c r="F49" s="3"/>
      <c r="G49" s="3"/>
      <c r="H49" s="3"/>
      <c r="I49" s="5"/>
      <c r="J49" s="5"/>
    </row>
    <row r="50" spans="1:10" ht="12.75">
      <c r="A50" s="5"/>
      <c r="B50" s="5"/>
      <c r="C50" s="5"/>
      <c r="D50" s="3"/>
      <c r="E50" s="3"/>
      <c r="F50" s="5"/>
      <c r="G50" s="5"/>
      <c r="H50" s="5"/>
      <c r="I50" s="5"/>
      <c r="J50" s="5"/>
    </row>
    <row r="51" spans="1:10" ht="12.75">
      <c r="A51" s="5"/>
      <c r="B51" s="5"/>
      <c r="C51" s="5" t="s">
        <v>91</v>
      </c>
      <c r="D51" s="5"/>
      <c r="E51" s="5"/>
      <c r="F51" s="5"/>
      <c r="G51" s="5"/>
      <c r="H51" s="5"/>
      <c r="I51" s="5"/>
      <c r="J51" s="5"/>
    </row>
    <row r="52" spans="1:10" ht="12.75" customHeight="1">
      <c r="A52" s="5"/>
      <c r="B52" s="5"/>
      <c r="C52" s="5"/>
      <c r="D52" s="5"/>
      <c r="E52" s="5"/>
      <c r="F52" s="5"/>
      <c r="G52" s="5"/>
      <c r="H52" s="5"/>
      <c r="I52" s="1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5"/>
      <c r="B54" s="5"/>
      <c r="C54" s="12"/>
      <c r="D54" s="1"/>
      <c r="E54" s="1"/>
      <c r="F54" s="5"/>
      <c r="G54" s="5"/>
      <c r="H54" s="5"/>
      <c r="I54" s="5"/>
      <c r="J54" s="5"/>
    </row>
    <row r="55" spans="1:10" ht="12.7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2.75">
      <c r="A56" s="5"/>
      <c r="B56" s="5"/>
      <c r="C56" s="15"/>
      <c r="D56" s="36"/>
      <c r="E56" s="36"/>
      <c r="F56" s="5"/>
      <c r="G56" s="5"/>
      <c r="H56" s="5"/>
      <c r="I56" s="5"/>
      <c r="J56" s="5"/>
    </row>
    <row r="57" spans="1:10" ht="12.75">
      <c r="A57" s="5"/>
      <c r="B57" s="5"/>
      <c r="C57" s="15"/>
      <c r="D57" s="5"/>
      <c r="E57" s="5"/>
      <c r="F57" s="5"/>
      <c r="G57" s="5"/>
      <c r="H57" s="5"/>
      <c r="I57" s="5"/>
      <c r="J57" s="5"/>
    </row>
    <row r="58" spans="1:10" ht="1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</row>
    <row r="59" ht="12.75">
      <c r="C59" s="5"/>
    </row>
    <row r="60" spans="4:5" ht="12.75">
      <c r="D60" s="1"/>
      <c r="E60" s="1"/>
    </row>
    <row r="83" ht="12.75">
      <c r="C83" s="1"/>
    </row>
    <row r="86" spans="4:5" ht="12.75">
      <c r="D86" s="1"/>
      <c r="E86" s="1"/>
    </row>
  </sheetData>
  <sheetProtection/>
  <mergeCells count="6">
    <mergeCell ref="C2:J2"/>
    <mergeCell ref="C3:J3"/>
    <mergeCell ref="A4:A5"/>
    <mergeCell ref="B4:B5"/>
    <mergeCell ref="C4:C5"/>
    <mergeCell ref="D4:J4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"/>
  <sheetViews>
    <sheetView zoomScale="120" zoomScaleNormal="120" zoomScalePageLayoutView="0" workbookViewId="0" topLeftCell="B10">
      <selection activeCell="L15" sqref="L15"/>
    </sheetView>
  </sheetViews>
  <sheetFormatPr defaultColWidth="9.140625" defaultRowHeight="12.75"/>
  <cols>
    <col min="1" max="1" width="5.7109375" style="0" customWidth="1"/>
    <col min="2" max="2" width="5.421875" style="0" customWidth="1"/>
    <col min="3" max="3" width="39.7109375" style="0" customWidth="1"/>
    <col min="4" max="4" width="12.140625" style="0" customWidth="1"/>
    <col min="5" max="5" width="12.421875" style="0" customWidth="1"/>
    <col min="6" max="6" width="10.00390625" style="0" customWidth="1"/>
    <col min="7" max="7" width="12.140625" style="0" customWidth="1"/>
    <col min="8" max="8" width="11.140625" style="0" customWidth="1"/>
    <col min="9" max="9" width="9.140625" style="0" customWidth="1"/>
    <col min="10" max="10" width="10.8515625" style="0" customWidth="1"/>
    <col min="11" max="11" width="11.00390625" style="0" customWidth="1"/>
    <col min="13" max="13" width="10.8515625" style="0" customWidth="1"/>
    <col min="14" max="14" width="10.28125" style="0" customWidth="1"/>
  </cols>
  <sheetData>
    <row r="1" spans="1:10" ht="12.75" customHeight="1">
      <c r="A1" s="2"/>
      <c r="B1" s="2"/>
      <c r="C1" s="2"/>
      <c r="D1" s="2"/>
      <c r="E1" s="2"/>
      <c r="J1" s="46"/>
    </row>
    <row r="2" spans="1:10" ht="15">
      <c r="A2" s="37"/>
      <c r="B2" s="37"/>
      <c r="C2" s="112" t="s">
        <v>0</v>
      </c>
      <c r="D2" s="112"/>
      <c r="E2" s="112"/>
      <c r="F2" s="113"/>
      <c r="G2" s="113"/>
      <c r="H2" s="113"/>
      <c r="I2" s="113"/>
      <c r="J2" s="113"/>
    </row>
    <row r="3" spans="1:10" ht="15">
      <c r="A3" s="38"/>
      <c r="B3" s="38"/>
      <c r="C3" s="110" t="s">
        <v>63</v>
      </c>
      <c r="D3" s="110"/>
      <c r="E3" s="110"/>
      <c r="F3" s="111"/>
      <c r="G3" s="111"/>
      <c r="H3" s="111"/>
      <c r="I3" s="111"/>
      <c r="J3" s="111"/>
    </row>
    <row r="4" spans="1:10" ht="26.25" customHeight="1">
      <c r="A4" s="106" t="s">
        <v>6</v>
      </c>
      <c r="B4" s="101" t="s">
        <v>7</v>
      </c>
      <c r="C4" s="108" t="s">
        <v>1</v>
      </c>
      <c r="D4" s="103" t="s">
        <v>13</v>
      </c>
      <c r="E4" s="114"/>
      <c r="F4" s="104"/>
      <c r="G4" s="104"/>
      <c r="H4" s="104"/>
      <c r="I4" s="104"/>
      <c r="J4" s="105"/>
    </row>
    <row r="5" spans="1:10" ht="86.25" customHeight="1">
      <c r="A5" s="107"/>
      <c r="B5" s="102"/>
      <c r="C5" s="109"/>
      <c r="D5" s="17" t="s">
        <v>2</v>
      </c>
      <c r="E5" s="17" t="s">
        <v>86</v>
      </c>
      <c r="F5" s="8" t="s">
        <v>64</v>
      </c>
      <c r="G5" s="8" t="s">
        <v>72</v>
      </c>
      <c r="H5" s="8" t="s">
        <v>87</v>
      </c>
      <c r="I5" s="16" t="s">
        <v>14</v>
      </c>
      <c r="J5" s="7" t="s">
        <v>8</v>
      </c>
    </row>
    <row r="6" spans="1:10" ht="17.25" customHeight="1">
      <c r="A6" s="43" t="s">
        <v>17</v>
      </c>
      <c r="B6" s="44"/>
      <c r="C6" s="43" t="s">
        <v>5</v>
      </c>
      <c r="D6" s="45">
        <f>SUM(D9+D12)</f>
        <v>720100</v>
      </c>
      <c r="E6" s="45">
        <f>SUM(E9+E33)</f>
        <v>228800</v>
      </c>
      <c r="F6" s="45">
        <f>SUM(F12+F37)</f>
        <v>633195</v>
      </c>
      <c r="G6" s="45">
        <v>1000000</v>
      </c>
      <c r="H6" s="45">
        <v>2040883</v>
      </c>
      <c r="I6" s="45">
        <f>SUM(I7+I12+I37+I39)</f>
        <v>813015</v>
      </c>
      <c r="J6" s="45">
        <f>SUM(J7+J12+J37+J39)</f>
        <v>5435993</v>
      </c>
    </row>
    <row r="7" spans="1:10" ht="16.5" customHeight="1">
      <c r="A7" s="18">
        <v>1</v>
      </c>
      <c r="B7" s="14"/>
      <c r="C7" s="13" t="s">
        <v>3</v>
      </c>
      <c r="D7" s="19"/>
      <c r="E7" s="19"/>
      <c r="F7" s="19"/>
      <c r="G7" s="19"/>
      <c r="H7" s="19"/>
      <c r="I7" s="19">
        <f>SUM(I8:I11)</f>
        <v>208759</v>
      </c>
      <c r="J7" s="19">
        <f>SUM(J8:J11)</f>
        <v>217559</v>
      </c>
    </row>
    <row r="8" spans="1:10" ht="50.25" customHeight="1">
      <c r="A8" s="30" t="s">
        <v>18</v>
      </c>
      <c r="B8" s="14" t="s">
        <v>12</v>
      </c>
      <c r="C8" s="48" t="s">
        <v>32</v>
      </c>
      <c r="D8" s="19"/>
      <c r="E8" s="19"/>
      <c r="F8" s="19"/>
      <c r="G8" s="19"/>
      <c r="H8" s="19"/>
      <c r="I8" s="24">
        <v>81159</v>
      </c>
      <c r="J8" s="49">
        <f>SUM(I8:I8)</f>
        <v>81159</v>
      </c>
    </row>
    <row r="9" spans="1:11" ht="50.25" customHeight="1">
      <c r="A9" s="30" t="s">
        <v>31</v>
      </c>
      <c r="B9" s="14" t="s">
        <v>82</v>
      </c>
      <c r="C9" s="48" t="s">
        <v>83</v>
      </c>
      <c r="D9" s="76"/>
      <c r="E9" s="49">
        <v>8800</v>
      </c>
      <c r="F9" s="19"/>
      <c r="G9" s="19"/>
      <c r="H9" s="19"/>
      <c r="I9" s="24"/>
      <c r="J9" s="49">
        <v>8800</v>
      </c>
      <c r="K9" s="5" t="s">
        <v>92</v>
      </c>
    </row>
    <row r="10" spans="1:10" ht="50.25" customHeight="1">
      <c r="A10" s="30" t="s">
        <v>81</v>
      </c>
      <c r="B10" s="14" t="s">
        <v>74</v>
      </c>
      <c r="C10" s="48" t="s">
        <v>75</v>
      </c>
      <c r="D10" s="19"/>
      <c r="E10" s="19"/>
      <c r="F10" s="19"/>
      <c r="G10" s="19"/>
      <c r="H10" s="19"/>
      <c r="I10" s="24">
        <v>100000</v>
      </c>
      <c r="J10" s="49">
        <v>100000</v>
      </c>
    </row>
    <row r="11" spans="1:10" ht="29.25" customHeight="1">
      <c r="A11" s="20" t="s">
        <v>84</v>
      </c>
      <c r="B11" s="21" t="s">
        <v>15</v>
      </c>
      <c r="C11" s="22" t="s">
        <v>16</v>
      </c>
      <c r="D11" s="23"/>
      <c r="E11" s="23"/>
      <c r="F11" s="21"/>
      <c r="G11" s="21"/>
      <c r="H11" s="21"/>
      <c r="I11" s="24">
        <v>27600</v>
      </c>
      <c r="J11" s="23">
        <f>SUM(D11:I11)</f>
        <v>27600</v>
      </c>
    </row>
    <row r="12" spans="1:10" ht="25.5">
      <c r="A12" s="18">
        <v>3</v>
      </c>
      <c r="B12" s="14"/>
      <c r="C12" s="26" t="s">
        <v>24</v>
      </c>
      <c r="D12" s="25">
        <f>SUM(D13:D36)</f>
        <v>720100</v>
      </c>
      <c r="E12" s="25">
        <v>220000</v>
      </c>
      <c r="F12" s="25">
        <f>SUM(F13:F40)</f>
        <v>633195</v>
      </c>
      <c r="G12" s="25">
        <v>1000000</v>
      </c>
      <c r="H12" s="25">
        <v>2040883</v>
      </c>
      <c r="I12" s="25">
        <f>SUM(I27:I36)</f>
        <v>473551</v>
      </c>
      <c r="J12" s="25">
        <f>SUM(D12:I12)</f>
        <v>5087729</v>
      </c>
    </row>
    <row r="13" spans="1:11" ht="25.5">
      <c r="A13" s="30" t="s">
        <v>19</v>
      </c>
      <c r="B13" s="14" t="s">
        <v>12</v>
      </c>
      <c r="C13" s="48" t="s">
        <v>67</v>
      </c>
      <c r="D13" s="53">
        <v>130000</v>
      </c>
      <c r="E13" s="53"/>
      <c r="F13" s="53">
        <v>6166</v>
      </c>
      <c r="G13" s="63"/>
      <c r="H13" s="63"/>
      <c r="I13" s="63"/>
      <c r="J13" s="63">
        <v>136166</v>
      </c>
      <c r="K13" s="4"/>
    </row>
    <row r="14" spans="1:10" ht="12.75">
      <c r="A14" s="30" t="s">
        <v>20</v>
      </c>
      <c r="B14" s="14" t="s">
        <v>12</v>
      </c>
      <c r="C14" s="48" t="s">
        <v>68</v>
      </c>
      <c r="D14" s="53">
        <v>260100</v>
      </c>
      <c r="E14" s="53"/>
      <c r="F14" s="63"/>
      <c r="G14" s="63"/>
      <c r="H14" s="63"/>
      <c r="I14" s="63"/>
      <c r="J14" s="63"/>
    </row>
    <row r="15" spans="1:10" ht="25.5">
      <c r="A15" s="30" t="s">
        <v>36</v>
      </c>
      <c r="B15" s="14" t="s">
        <v>12</v>
      </c>
      <c r="C15" s="62" t="s">
        <v>69</v>
      </c>
      <c r="D15" s="53">
        <v>180000</v>
      </c>
      <c r="E15" s="53"/>
      <c r="F15" s="63"/>
      <c r="G15" s="63"/>
      <c r="H15" s="63"/>
      <c r="I15" s="63"/>
      <c r="J15" s="63"/>
    </row>
    <row r="16" spans="1:10" ht="12.75">
      <c r="A16" s="30" t="s">
        <v>38</v>
      </c>
      <c r="B16" s="14" t="s">
        <v>12</v>
      </c>
      <c r="C16" s="48" t="s">
        <v>70</v>
      </c>
      <c r="D16" s="53">
        <v>70000</v>
      </c>
      <c r="E16" s="53"/>
      <c r="F16" s="63"/>
      <c r="G16" s="63"/>
      <c r="H16" s="63"/>
      <c r="I16" s="63"/>
      <c r="J16" s="63"/>
    </row>
    <row r="17" spans="1:10" ht="25.5">
      <c r="A17" s="30" t="s">
        <v>40</v>
      </c>
      <c r="B17" s="14" t="s">
        <v>12</v>
      </c>
      <c r="C17" s="48" t="s">
        <v>71</v>
      </c>
      <c r="D17" s="53">
        <v>80000</v>
      </c>
      <c r="E17" s="53"/>
      <c r="F17" s="63"/>
      <c r="G17" s="63"/>
      <c r="H17" s="63"/>
      <c r="I17" s="63"/>
      <c r="J17" s="63"/>
    </row>
    <row r="18" spans="1:14" ht="12.75">
      <c r="A18" s="30" t="s">
        <v>19</v>
      </c>
      <c r="B18" s="50" t="s">
        <v>12</v>
      </c>
      <c r="C18" s="48" t="s">
        <v>35</v>
      </c>
      <c r="D18" s="53"/>
      <c r="E18" s="53"/>
      <c r="F18" s="53">
        <v>30294</v>
      </c>
      <c r="G18" s="52"/>
      <c r="H18" s="52"/>
      <c r="I18" s="52"/>
      <c r="J18" s="56">
        <f>SUM(D18:I18)</f>
        <v>30294</v>
      </c>
      <c r="K18" s="73">
        <v>28202.15</v>
      </c>
      <c r="L18">
        <v>2091.43</v>
      </c>
      <c r="M18" s="73">
        <f aca="true" t="shared" si="0" ref="M18:M25">SUM(K18:L18)</f>
        <v>30293.58</v>
      </c>
      <c r="N18">
        <v>30294</v>
      </c>
    </row>
    <row r="19" spans="1:14" ht="12.75">
      <c r="A19" s="30" t="s">
        <v>20</v>
      </c>
      <c r="B19" s="51" t="s">
        <v>12</v>
      </c>
      <c r="C19" s="48" t="s">
        <v>37</v>
      </c>
      <c r="D19" s="53"/>
      <c r="E19" s="53"/>
      <c r="F19" s="53">
        <v>97941</v>
      </c>
      <c r="G19" s="52"/>
      <c r="H19" s="52"/>
      <c r="I19" s="52"/>
      <c r="J19" s="56">
        <f aca="true" t="shared" si="1" ref="J19:J25">SUM(F19:I19)</f>
        <v>97941</v>
      </c>
      <c r="K19" s="73">
        <v>95849.46</v>
      </c>
      <c r="L19">
        <v>2091.43</v>
      </c>
      <c r="M19" s="73">
        <f t="shared" si="0"/>
        <v>97940.89</v>
      </c>
      <c r="N19">
        <v>97941</v>
      </c>
    </row>
    <row r="20" spans="1:14" ht="12.75">
      <c r="A20" s="30" t="s">
        <v>36</v>
      </c>
      <c r="B20" s="51" t="s">
        <v>12</v>
      </c>
      <c r="C20" s="48" t="s">
        <v>39</v>
      </c>
      <c r="D20" s="53"/>
      <c r="E20" s="53"/>
      <c r="F20" s="53">
        <v>20964</v>
      </c>
      <c r="G20" s="52"/>
      <c r="H20" s="52"/>
      <c r="I20" s="52"/>
      <c r="J20" s="56">
        <f t="shared" si="1"/>
        <v>20964</v>
      </c>
      <c r="K20" s="73">
        <v>18872.65</v>
      </c>
      <c r="L20">
        <v>2091.43</v>
      </c>
      <c r="M20" s="73">
        <f t="shared" si="0"/>
        <v>20964.08</v>
      </c>
      <c r="N20">
        <v>20964</v>
      </c>
    </row>
    <row r="21" spans="1:14" ht="12.75">
      <c r="A21" s="30" t="s">
        <v>38</v>
      </c>
      <c r="B21" s="51" t="s">
        <v>12</v>
      </c>
      <c r="C21" s="48" t="s">
        <v>41</v>
      </c>
      <c r="D21" s="53"/>
      <c r="E21" s="53"/>
      <c r="F21" s="53">
        <v>211766</v>
      </c>
      <c r="G21" s="52"/>
      <c r="H21" s="52"/>
      <c r="I21" s="52"/>
      <c r="J21" s="56">
        <f t="shared" si="1"/>
        <v>211766</v>
      </c>
      <c r="K21" s="73">
        <v>209674.33</v>
      </c>
      <c r="L21">
        <v>2091.43</v>
      </c>
      <c r="M21" s="73">
        <f t="shared" si="0"/>
        <v>211765.75999999998</v>
      </c>
      <c r="N21">
        <v>211766</v>
      </c>
    </row>
    <row r="22" spans="1:14" ht="25.5">
      <c r="A22" s="30" t="s">
        <v>40</v>
      </c>
      <c r="B22" s="51" t="s">
        <v>12</v>
      </c>
      <c r="C22" s="48" t="s">
        <v>43</v>
      </c>
      <c r="D22" s="53"/>
      <c r="E22" s="53"/>
      <c r="F22" s="53">
        <v>119851</v>
      </c>
      <c r="G22" s="52"/>
      <c r="H22" s="52"/>
      <c r="I22" s="52"/>
      <c r="J22" s="56">
        <f t="shared" si="1"/>
        <v>119851</v>
      </c>
      <c r="K22" s="73">
        <v>117759.17</v>
      </c>
      <c r="L22">
        <v>2091.43</v>
      </c>
      <c r="M22" s="73">
        <f t="shared" si="0"/>
        <v>119850.59999999999</v>
      </c>
      <c r="N22">
        <v>119851</v>
      </c>
    </row>
    <row r="23" spans="1:14" ht="12.75">
      <c r="A23" s="30" t="s">
        <v>42</v>
      </c>
      <c r="B23" s="51" t="s">
        <v>12</v>
      </c>
      <c r="C23" s="48" t="s">
        <v>45</v>
      </c>
      <c r="D23" s="53"/>
      <c r="E23" s="53"/>
      <c r="F23" s="53">
        <v>54469</v>
      </c>
      <c r="G23" s="52"/>
      <c r="H23" s="52"/>
      <c r="I23" s="52"/>
      <c r="J23" s="56">
        <f t="shared" si="1"/>
        <v>54469</v>
      </c>
      <c r="K23" s="73">
        <v>51585.12</v>
      </c>
      <c r="L23" s="73">
        <v>2091.43</v>
      </c>
      <c r="M23" s="73">
        <f t="shared" si="0"/>
        <v>53676.55</v>
      </c>
      <c r="N23" s="80">
        <v>53677</v>
      </c>
    </row>
    <row r="24" spans="1:14" ht="25.5">
      <c r="A24" s="30" t="s">
        <v>44</v>
      </c>
      <c r="B24" s="51" t="s">
        <v>12</v>
      </c>
      <c r="C24" s="48" t="s">
        <v>47</v>
      </c>
      <c r="D24" s="53"/>
      <c r="E24" s="53"/>
      <c r="F24" s="53">
        <v>46376</v>
      </c>
      <c r="G24" s="52"/>
      <c r="H24" s="52"/>
      <c r="I24" s="52"/>
      <c r="J24" s="56">
        <f t="shared" si="1"/>
        <v>46376</v>
      </c>
      <c r="K24" s="73">
        <v>44284.33</v>
      </c>
      <c r="L24">
        <v>2091.43</v>
      </c>
      <c r="M24" s="73">
        <f t="shared" si="0"/>
        <v>46375.76</v>
      </c>
      <c r="N24">
        <v>46376</v>
      </c>
    </row>
    <row r="25" spans="1:14" ht="12.75">
      <c r="A25" s="30" t="s">
        <v>33</v>
      </c>
      <c r="B25" s="51" t="s">
        <v>12</v>
      </c>
      <c r="C25" s="48" t="s">
        <v>49</v>
      </c>
      <c r="D25" s="53"/>
      <c r="E25" s="53"/>
      <c r="F25" s="53">
        <v>45368</v>
      </c>
      <c r="G25" s="52"/>
      <c r="H25" s="52"/>
      <c r="I25" s="52"/>
      <c r="J25" s="56">
        <f t="shared" si="1"/>
        <v>45368</v>
      </c>
      <c r="K25" s="73">
        <v>43276.37</v>
      </c>
      <c r="L25">
        <v>2091.43</v>
      </c>
      <c r="M25" s="73">
        <f t="shared" si="0"/>
        <v>45367.8</v>
      </c>
      <c r="N25">
        <v>45368</v>
      </c>
    </row>
    <row r="26" spans="1:11" ht="30.75" customHeight="1">
      <c r="A26" s="27" t="s">
        <v>46</v>
      </c>
      <c r="B26" s="28" t="s">
        <v>12</v>
      </c>
      <c r="C26" s="29" t="s">
        <v>34</v>
      </c>
      <c r="D26" s="24"/>
      <c r="E26" s="24"/>
      <c r="F26" s="24"/>
      <c r="G26" s="24">
        <v>1000000</v>
      </c>
      <c r="H26" s="24"/>
      <c r="I26" s="21"/>
      <c r="J26" s="23">
        <f>SUM(D26:I26)</f>
        <v>1000000</v>
      </c>
      <c r="K26" s="73"/>
    </row>
    <row r="27" spans="1:14" ht="24.75" customHeight="1">
      <c r="A27" s="30" t="s">
        <v>48</v>
      </c>
      <c r="B27" s="14" t="s">
        <v>12</v>
      </c>
      <c r="C27" s="31" t="s">
        <v>22</v>
      </c>
      <c r="D27" s="24"/>
      <c r="E27" s="24"/>
      <c r="F27" s="24"/>
      <c r="G27" s="24"/>
      <c r="H27" s="24"/>
      <c r="I27" s="24">
        <v>44710</v>
      </c>
      <c r="J27" s="24">
        <v>44710</v>
      </c>
      <c r="K27" s="73">
        <v>42618.85</v>
      </c>
      <c r="L27" s="78">
        <v>2091.43</v>
      </c>
      <c r="M27" s="73">
        <f aca="true" t="shared" si="2" ref="M27:M32">SUM(K27:L27)</f>
        <v>44710.28</v>
      </c>
      <c r="N27" s="75">
        <v>44710</v>
      </c>
    </row>
    <row r="28" spans="1:14" ht="24.75" customHeight="1">
      <c r="A28" s="30" t="s">
        <v>50</v>
      </c>
      <c r="B28" s="14" t="s">
        <v>12</v>
      </c>
      <c r="C28" s="31" t="s">
        <v>57</v>
      </c>
      <c r="D28" s="24"/>
      <c r="E28" s="24"/>
      <c r="F28" s="24"/>
      <c r="G28" s="24"/>
      <c r="H28" s="24"/>
      <c r="I28" s="24">
        <v>74465</v>
      </c>
      <c r="J28" s="24">
        <v>74465</v>
      </c>
      <c r="K28" s="73">
        <v>72374.08</v>
      </c>
      <c r="L28" s="78">
        <v>2091.41</v>
      </c>
      <c r="M28" s="73">
        <f t="shared" si="2"/>
        <v>74465.49</v>
      </c>
      <c r="N28" s="81">
        <v>74465</v>
      </c>
    </row>
    <row r="29" spans="1:14" ht="24.75" customHeight="1">
      <c r="A29" s="30" t="s">
        <v>51</v>
      </c>
      <c r="B29" s="14" t="s">
        <v>12</v>
      </c>
      <c r="C29" s="31" t="s">
        <v>58</v>
      </c>
      <c r="D29" s="24"/>
      <c r="E29" s="24"/>
      <c r="F29" s="24"/>
      <c r="G29" s="24"/>
      <c r="H29" s="24"/>
      <c r="I29" s="24">
        <v>41056</v>
      </c>
      <c r="J29" s="24">
        <v>41056</v>
      </c>
      <c r="K29" s="73">
        <v>38964.94</v>
      </c>
      <c r="L29" s="78">
        <v>2091.43</v>
      </c>
      <c r="M29" s="73">
        <f t="shared" si="2"/>
        <v>41056.37</v>
      </c>
      <c r="N29" s="75">
        <v>41056</v>
      </c>
    </row>
    <row r="30" spans="1:14" ht="36.75" customHeight="1">
      <c r="A30" s="30" t="s">
        <v>52</v>
      </c>
      <c r="B30" s="14" t="s">
        <v>12</v>
      </c>
      <c r="C30" s="31" t="s">
        <v>59</v>
      </c>
      <c r="D30" s="24"/>
      <c r="E30" s="24"/>
      <c r="F30" s="24"/>
      <c r="G30" s="24"/>
      <c r="H30" s="24"/>
      <c r="I30" s="24">
        <v>44707</v>
      </c>
      <c r="J30" s="24">
        <v>44707</v>
      </c>
      <c r="K30" s="73">
        <v>42615.91</v>
      </c>
      <c r="L30" s="79">
        <v>2091.43</v>
      </c>
      <c r="M30" s="73">
        <f t="shared" si="2"/>
        <v>44707.340000000004</v>
      </c>
      <c r="N30" s="75">
        <v>44707</v>
      </c>
    </row>
    <row r="31" spans="1:14" ht="20.25" customHeight="1">
      <c r="A31" s="30" t="s">
        <v>53</v>
      </c>
      <c r="B31" s="14" t="s">
        <v>12</v>
      </c>
      <c r="C31" s="31" t="s">
        <v>60</v>
      </c>
      <c r="D31" s="24"/>
      <c r="E31" s="24"/>
      <c r="F31" s="24"/>
      <c r="G31" s="24"/>
      <c r="H31" s="24"/>
      <c r="I31" s="24">
        <v>153748</v>
      </c>
      <c r="J31" s="24">
        <v>153748</v>
      </c>
      <c r="K31" s="73">
        <v>151656.29</v>
      </c>
      <c r="L31" s="79">
        <v>2091.43</v>
      </c>
      <c r="M31" s="73">
        <f t="shared" si="2"/>
        <v>153747.72</v>
      </c>
      <c r="N31" s="75">
        <v>153748</v>
      </c>
    </row>
    <row r="32" spans="1:14" ht="24.75" customHeight="1">
      <c r="A32" s="30" t="s">
        <v>54</v>
      </c>
      <c r="B32" s="14" t="s">
        <v>12</v>
      </c>
      <c r="C32" s="31" t="s">
        <v>61</v>
      </c>
      <c r="D32" s="24"/>
      <c r="E32" s="24"/>
      <c r="F32" s="24"/>
      <c r="G32" s="24"/>
      <c r="H32" s="24"/>
      <c r="I32" s="24">
        <v>56365</v>
      </c>
      <c r="J32" s="24">
        <v>56365</v>
      </c>
      <c r="K32" s="73">
        <v>54273.78</v>
      </c>
      <c r="L32" s="79">
        <v>2091.43</v>
      </c>
      <c r="M32" s="73">
        <f t="shared" si="2"/>
        <v>56365.21</v>
      </c>
      <c r="N32" s="75">
        <v>56365</v>
      </c>
    </row>
    <row r="33" spans="1:14" ht="24.75" customHeight="1">
      <c r="A33" s="30" t="s">
        <v>55</v>
      </c>
      <c r="B33" s="14" t="s">
        <v>12</v>
      </c>
      <c r="C33" s="31" t="s">
        <v>85</v>
      </c>
      <c r="D33" s="24"/>
      <c r="E33" s="24">
        <v>220000</v>
      </c>
      <c r="F33" s="24" t="s">
        <v>94</v>
      </c>
      <c r="G33" s="24"/>
      <c r="H33" s="24"/>
      <c r="I33" s="24"/>
      <c r="J33" s="24">
        <v>220000</v>
      </c>
      <c r="K33" s="77">
        <f>SUM(K18:K32)</f>
        <v>1012007.43</v>
      </c>
      <c r="L33">
        <f>SUM(L18:L32)</f>
        <v>29280</v>
      </c>
      <c r="M33" s="77">
        <f>SUM(M18:M32)</f>
        <v>1041287.4299999999</v>
      </c>
      <c r="N33">
        <f>SUM(N18:N32)</f>
        <v>1041288</v>
      </c>
    </row>
    <row r="34" spans="1:11" ht="24.75" customHeight="1">
      <c r="A34" s="30" t="s">
        <v>56</v>
      </c>
      <c r="B34" s="14" t="s">
        <v>12</v>
      </c>
      <c r="C34" s="31" t="s">
        <v>90</v>
      </c>
      <c r="D34" s="24"/>
      <c r="E34" s="24"/>
      <c r="F34" s="24"/>
      <c r="G34" s="24"/>
      <c r="H34" s="24">
        <v>2040883</v>
      </c>
      <c r="I34" s="24"/>
      <c r="J34" s="24">
        <v>2040883</v>
      </c>
      <c r="K34" s="73"/>
    </row>
    <row r="35" spans="1:12" ht="24.75" customHeight="1">
      <c r="A35" s="47" t="s">
        <v>88</v>
      </c>
      <c r="B35" s="14" t="s">
        <v>23</v>
      </c>
      <c r="C35" s="31" t="s">
        <v>28</v>
      </c>
      <c r="D35" s="24"/>
      <c r="E35" s="24"/>
      <c r="F35" s="24"/>
      <c r="G35" s="24"/>
      <c r="H35" s="24"/>
      <c r="I35" s="24">
        <v>33000</v>
      </c>
      <c r="J35" s="24">
        <v>33000</v>
      </c>
      <c r="K35" s="73"/>
      <c r="L35" s="3"/>
    </row>
    <row r="36" spans="1:11" ht="29.25" customHeight="1">
      <c r="A36" s="30" t="s">
        <v>89</v>
      </c>
      <c r="B36" s="14" t="s">
        <v>23</v>
      </c>
      <c r="C36" s="22" t="s">
        <v>29</v>
      </c>
      <c r="D36" s="24"/>
      <c r="E36" s="24"/>
      <c r="F36" s="24"/>
      <c r="G36" s="24"/>
      <c r="H36" s="24"/>
      <c r="I36" s="24">
        <v>25500</v>
      </c>
      <c r="J36" s="24">
        <v>25500</v>
      </c>
      <c r="K36" s="73"/>
    </row>
    <row r="37" spans="1:11" ht="24" customHeight="1">
      <c r="A37" s="39">
        <v>4</v>
      </c>
      <c r="B37" s="13"/>
      <c r="C37" s="40" t="s">
        <v>25</v>
      </c>
      <c r="D37" s="25"/>
      <c r="E37" s="25"/>
      <c r="F37" s="25"/>
      <c r="G37" s="25"/>
      <c r="H37" s="25"/>
      <c r="I37" s="25">
        <v>10705</v>
      </c>
      <c r="J37" s="25">
        <v>10705</v>
      </c>
      <c r="K37" s="73"/>
    </row>
    <row r="38" spans="1:11" ht="12.75">
      <c r="A38" s="41" t="s">
        <v>27</v>
      </c>
      <c r="B38" s="21" t="s">
        <v>12</v>
      </c>
      <c r="C38" s="32" t="s">
        <v>26</v>
      </c>
      <c r="D38" s="23"/>
      <c r="E38" s="23"/>
      <c r="F38" s="23"/>
      <c r="G38" s="23"/>
      <c r="H38" s="23"/>
      <c r="I38" s="23">
        <v>10705</v>
      </c>
      <c r="J38" s="23">
        <f>SUM(D38:I38)</f>
        <v>10705</v>
      </c>
      <c r="K38" s="73" t="s">
        <v>92</v>
      </c>
    </row>
    <row r="39" spans="1:11" ht="25.5">
      <c r="A39" s="59">
        <v>5</v>
      </c>
      <c r="B39" s="57"/>
      <c r="C39" s="26" t="s">
        <v>66</v>
      </c>
      <c r="D39" s="58"/>
      <c r="E39" s="58"/>
      <c r="F39" s="58"/>
      <c r="G39" s="58"/>
      <c r="H39" s="58"/>
      <c r="I39" s="60">
        <f>SUM(I40+I41)</f>
        <v>120000</v>
      </c>
      <c r="J39" s="61">
        <v>120000</v>
      </c>
      <c r="K39" s="73"/>
    </row>
    <row r="40" spans="1:11" ht="25.5">
      <c r="A40" s="41" t="s">
        <v>65</v>
      </c>
      <c r="B40" s="21" t="s">
        <v>23</v>
      </c>
      <c r="C40" s="32" t="s">
        <v>73</v>
      </c>
      <c r="D40" s="23"/>
      <c r="E40" s="23"/>
      <c r="F40" s="23"/>
      <c r="G40" s="23"/>
      <c r="H40" s="23"/>
      <c r="I40" s="23">
        <v>120000</v>
      </c>
      <c r="J40" s="23">
        <v>120000</v>
      </c>
      <c r="K40" s="73"/>
    </row>
    <row r="41" spans="1:11" ht="2.25" customHeight="1">
      <c r="A41" s="41"/>
      <c r="B41" s="21"/>
      <c r="C41" s="32"/>
      <c r="D41" s="23"/>
      <c r="E41" s="23"/>
      <c r="F41" s="23"/>
      <c r="G41" s="23"/>
      <c r="H41" s="23"/>
      <c r="I41" s="23"/>
      <c r="J41" s="23"/>
      <c r="K41" s="73"/>
    </row>
    <row r="42" spans="1:11" ht="16.5" customHeight="1">
      <c r="A42" s="9"/>
      <c r="B42" s="9"/>
      <c r="C42" s="10" t="s">
        <v>4</v>
      </c>
      <c r="D42" s="11">
        <f>SUM(D12+D9)</f>
        <v>720100</v>
      </c>
      <c r="E42" s="11">
        <f>SUM(E9+E33)</f>
        <v>228800</v>
      </c>
      <c r="F42" s="11">
        <f>SUM(F13:F25)</f>
        <v>633195</v>
      </c>
      <c r="G42" s="11">
        <v>1000000</v>
      </c>
      <c r="H42" s="11">
        <v>2040883</v>
      </c>
      <c r="I42" s="11">
        <f>SUM(I12+I37+I39+I7)</f>
        <v>813015</v>
      </c>
      <c r="J42" s="11">
        <f>SUM(D42:I42)</f>
        <v>5435993</v>
      </c>
      <c r="K42" s="73"/>
    </row>
    <row r="43" spans="1:11" ht="16.5" customHeight="1">
      <c r="A43" s="33"/>
      <c r="B43" s="33"/>
      <c r="C43" s="54" t="s">
        <v>9</v>
      </c>
      <c r="D43" s="6"/>
      <c r="E43" s="6"/>
      <c r="F43" s="34"/>
      <c r="G43" s="34"/>
      <c r="H43" s="34"/>
      <c r="I43" s="34"/>
      <c r="J43" s="6"/>
      <c r="K43" s="73"/>
    </row>
    <row r="44" spans="1:11" ht="16.5" customHeight="1">
      <c r="A44" s="33"/>
      <c r="B44" s="33"/>
      <c r="C44" s="54" t="s">
        <v>10</v>
      </c>
      <c r="D44" s="6">
        <f>SUM(D13+D14+D15+D16+D17+F13+F18+F19+F20+F21+F22+F23+F24+F25+E33+G26+I27+I28+I29+I30+I31+I32+I8+I38+H34)</f>
        <v>5121093</v>
      </c>
      <c r="E44" s="6"/>
      <c r="F44" s="6"/>
      <c r="G44" s="6"/>
      <c r="H44" s="6"/>
      <c r="I44" s="6"/>
      <c r="J44" s="6"/>
      <c r="K44" s="73"/>
    </row>
    <row r="45" spans="1:11" ht="12.75">
      <c r="A45" s="5"/>
      <c r="B45" s="5"/>
      <c r="C45" s="1" t="s">
        <v>11</v>
      </c>
      <c r="D45" s="55">
        <f>SUM(I35+I36+I40+D9+E9)</f>
        <v>187300</v>
      </c>
      <c r="E45" s="55"/>
      <c r="F45" s="3"/>
      <c r="G45" s="3">
        <f>SUM(J18+J19+J20+J21+J22+J23+J24+J25+J27+J28+J29+J30+J31+J32)</f>
        <v>1042080</v>
      </c>
      <c r="H45" s="35"/>
      <c r="I45" s="35"/>
      <c r="J45" s="35"/>
      <c r="K45" s="73"/>
    </row>
    <row r="46" spans="1:11" ht="25.5">
      <c r="A46" s="5"/>
      <c r="B46" s="5"/>
      <c r="C46" s="42" t="s">
        <v>62</v>
      </c>
      <c r="D46" s="3">
        <f>SUM(I10+I11)</f>
        <v>127600</v>
      </c>
      <c r="E46" s="3"/>
      <c r="F46" s="3"/>
      <c r="G46" s="3">
        <v>203352</v>
      </c>
      <c r="H46" s="35" t="s">
        <v>95</v>
      </c>
      <c r="I46" s="5"/>
      <c r="J46" s="5"/>
      <c r="K46" s="73"/>
    </row>
    <row r="47" spans="1:11" ht="12.75">
      <c r="A47" s="5"/>
      <c r="B47" s="5"/>
      <c r="C47" s="1"/>
      <c r="D47" s="3">
        <f>SUM(D44:D46)</f>
        <v>5435993</v>
      </c>
      <c r="E47" s="3"/>
      <c r="F47" s="35"/>
      <c r="G47" s="35"/>
      <c r="H47" s="35"/>
      <c r="I47" s="5"/>
      <c r="J47" s="5"/>
      <c r="K47" s="73"/>
    </row>
    <row r="48" spans="1:11" ht="12.75">
      <c r="A48" s="5"/>
      <c r="B48" s="5"/>
      <c r="C48" s="5" t="s">
        <v>30</v>
      </c>
      <c r="D48" s="35"/>
      <c r="E48" s="35"/>
      <c r="F48" s="35"/>
      <c r="G48" s="35"/>
      <c r="H48" s="35"/>
      <c r="I48" s="5"/>
      <c r="J48" s="5"/>
      <c r="K48" s="73"/>
    </row>
    <row r="49" spans="1:11" ht="12.75">
      <c r="A49" s="5"/>
      <c r="B49" s="5"/>
      <c r="C49" s="5" t="s">
        <v>21</v>
      </c>
      <c r="D49" s="3"/>
      <c r="E49" s="3"/>
      <c r="F49" s="3"/>
      <c r="G49" s="3"/>
      <c r="H49" s="3"/>
      <c r="I49" s="5"/>
      <c r="J49" s="5"/>
      <c r="K49" s="73"/>
    </row>
    <row r="50" spans="1:11" ht="12.75">
      <c r="A50" s="5"/>
      <c r="B50" s="5"/>
      <c r="C50" s="5"/>
      <c r="D50" s="3"/>
      <c r="E50" s="3"/>
      <c r="F50" s="5"/>
      <c r="G50" s="5"/>
      <c r="H50" s="5"/>
      <c r="I50" s="5"/>
      <c r="J50" s="5"/>
      <c r="K50" s="73"/>
    </row>
    <row r="51" spans="1:11" ht="12.75">
      <c r="A51" s="5"/>
      <c r="B51" s="5"/>
      <c r="C51" s="5" t="s">
        <v>91</v>
      </c>
      <c r="D51" s="5"/>
      <c r="E51" s="5"/>
      <c r="F51" s="5"/>
      <c r="G51" s="5"/>
      <c r="H51" s="5"/>
      <c r="I51" s="5"/>
      <c r="J51" s="5"/>
      <c r="K51" s="73"/>
    </row>
    <row r="52" spans="1:11" ht="12.75" customHeight="1">
      <c r="A52" s="5"/>
      <c r="B52" s="5"/>
      <c r="C52" s="5"/>
      <c r="D52" s="5"/>
      <c r="E52" s="5"/>
      <c r="F52" s="5"/>
      <c r="G52" s="5"/>
      <c r="H52" s="5"/>
      <c r="I52" s="15"/>
      <c r="J52" s="5"/>
      <c r="K52" s="73"/>
    </row>
    <row r="53" spans="1:1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73"/>
    </row>
    <row r="54" spans="1:11" ht="12.75">
      <c r="A54" s="5"/>
      <c r="B54" s="5"/>
      <c r="C54" s="12"/>
      <c r="D54" s="1"/>
      <c r="E54" s="1"/>
      <c r="F54" s="5"/>
      <c r="G54" s="5"/>
      <c r="H54" s="5"/>
      <c r="I54" s="5"/>
      <c r="J54" s="5"/>
      <c r="K54" s="73"/>
    </row>
    <row r="55" spans="1:1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73"/>
    </row>
    <row r="56" spans="1:10" ht="12.75">
      <c r="A56" s="5"/>
      <c r="B56" s="5"/>
      <c r="C56" s="15"/>
      <c r="D56" s="36"/>
      <c r="E56" s="36"/>
      <c r="F56" s="5"/>
      <c r="G56" s="5"/>
      <c r="H56" s="5"/>
      <c r="I56" s="5"/>
      <c r="J56" s="5"/>
    </row>
    <row r="57" spans="1:10" ht="12.75">
      <c r="A57" s="5"/>
      <c r="B57" s="5"/>
      <c r="C57" s="15"/>
      <c r="D57" s="5"/>
      <c r="E57" s="5"/>
      <c r="F57" s="5"/>
      <c r="G57" s="5"/>
      <c r="H57" s="5"/>
      <c r="I57" s="5"/>
      <c r="J57" s="5"/>
    </row>
    <row r="58" spans="1:10" ht="1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</row>
    <row r="59" ht="12.75">
      <c r="C59" s="5"/>
    </row>
    <row r="60" spans="4:5" ht="12.75">
      <c r="D60" s="1"/>
      <c r="E60" s="1"/>
    </row>
    <row r="83" ht="12.75">
      <c r="C83" s="1"/>
    </row>
    <row r="86" spans="4:5" ht="12.75">
      <c r="D86" s="1"/>
      <c r="E86" s="1"/>
    </row>
  </sheetData>
  <sheetProtection/>
  <mergeCells count="6">
    <mergeCell ref="C2:J2"/>
    <mergeCell ref="C3:J3"/>
    <mergeCell ref="A4:A5"/>
    <mergeCell ref="B4:B5"/>
    <mergeCell ref="C4:C5"/>
    <mergeCell ref="D4:J4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6"/>
  <sheetViews>
    <sheetView zoomScalePageLayoutView="0" workbookViewId="0" topLeftCell="A28">
      <selection activeCell="D14" sqref="D14"/>
    </sheetView>
  </sheetViews>
  <sheetFormatPr defaultColWidth="9.140625" defaultRowHeight="12.75"/>
  <cols>
    <col min="1" max="1" width="5.7109375" style="0" customWidth="1"/>
    <col min="2" max="2" width="5.421875" style="0" customWidth="1"/>
    <col min="3" max="3" width="39.7109375" style="0" customWidth="1"/>
    <col min="4" max="4" width="12.140625" style="0" customWidth="1"/>
    <col min="5" max="5" width="12.421875" style="0" customWidth="1"/>
    <col min="6" max="6" width="10.00390625" style="0" customWidth="1"/>
    <col min="7" max="7" width="12.140625" style="0" customWidth="1"/>
    <col min="8" max="8" width="11.140625" style="0" customWidth="1"/>
    <col min="9" max="9" width="9.140625" style="0" customWidth="1"/>
    <col min="10" max="10" width="10.8515625" style="0" customWidth="1"/>
    <col min="11" max="11" width="11.00390625" style="0" customWidth="1"/>
    <col min="13" max="13" width="10.8515625" style="0" customWidth="1"/>
    <col min="14" max="14" width="10.28125" style="0" customWidth="1"/>
  </cols>
  <sheetData>
    <row r="1" spans="1:10" ht="12.75" customHeight="1">
      <c r="A1" s="2"/>
      <c r="B1" s="2"/>
      <c r="C1" s="2"/>
      <c r="D1" s="2"/>
      <c r="E1" s="2"/>
      <c r="J1" s="46"/>
    </row>
    <row r="2" spans="1:10" ht="15">
      <c r="A2" s="37"/>
      <c r="B2" s="37"/>
      <c r="C2" s="112" t="s">
        <v>0</v>
      </c>
      <c r="D2" s="112"/>
      <c r="E2" s="112"/>
      <c r="F2" s="113"/>
      <c r="G2" s="113"/>
      <c r="H2" s="113"/>
      <c r="I2" s="113"/>
      <c r="J2" s="113"/>
    </row>
    <row r="3" spans="1:10" ht="15">
      <c r="A3" s="38"/>
      <c r="B3" s="38"/>
      <c r="C3" s="110" t="s">
        <v>63</v>
      </c>
      <c r="D3" s="110"/>
      <c r="E3" s="110"/>
      <c r="F3" s="111"/>
      <c r="G3" s="111"/>
      <c r="H3" s="111"/>
      <c r="I3" s="111"/>
      <c r="J3" s="111"/>
    </row>
    <row r="4" spans="1:10" ht="26.25" customHeight="1">
      <c r="A4" s="106" t="s">
        <v>6</v>
      </c>
      <c r="B4" s="101" t="s">
        <v>7</v>
      </c>
      <c r="C4" s="108" t="s">
        <v>1</v>
      </c>
      <c r="D4" s="103" t="s">
        <v>13</v>
      </c>
      <c r="E4" s="114"/>
      <c r="F4" s="104"/>
      <c r="G4" s="104"/>
      <c r="H4" s="104"/>
      <c r="I4" s="104"/>
      <c r="J4" s="105"/>
    </row>
    <row r="5" spans="1:10" ht="86.25" customHeight="1">
      <c r="A5" s="107"/>
      <c r="B5" s="102"/>
      <c r="C5" s="109"/>
      <c r="D5" s="17" t="s">
        <v>2</v>
      </c>
      <c r="E5" s="17" t="s">
        <v>86</v>
      </c>
      <c r="F5" s="8" t="s">
        <v>64</v>
      </c>
      <c r="G5" s="8" t="s">
        <v>72</v>
      </c>
      <c r="H5" s="8" t="s">
        <v>87</v>
      </c>
      <c r="I5" s="16" t="s">
        <v>14</v>
      </c>
      <c r="J5" s="7" t="s">
        <v>8</v>
      </c>
    </row>
    <row r="6" spans="1:10" ht="17.25" customHeight="1">
      <c r="A6" s="43" t="s">
        <v>17</v>
      </c>
      <c r="B6" s="44"/>
      <c r="C6" s="43" t="s">
        <v>5</v>
      </c>
      <c r="D6" s="45">
        <f>SUM(D9+D12)</f>
        <v>720100</v>
      </c>
      <c r="E6" s="45">
        <f>SUM(E9+E33)</f>
        <v>228800</v>
      </c>
      <c r="F6" s="45">
        <f>SUM(F12+F37)</f>
        <v>633195</v>
      </c>
      <c r="G6" s="45">
        <v>1000000</v>
      </c>
      <c r="H6" s="45">
        <v>2040883</v>
      </c>
      <c r="I6" s="45">
        <f>SUM(I7+I12+I37+I39)</f>
        <v>813015</v>
      </c>
      <c r="J6" s="45">
        <f>SUM(J7+J12+J37+J39)</f>
        <v>5435993</v>
      </c>
    </row>
    <row r="7" spans="1:10" ht="16.5" customHeight="1">
      <c r="A7" s="18">
        <v>1</v>
      </c>
      <c r="B7" s="14"/>
      <c r="C7" s="13" t="s">
        <v>3</v>
      </c>
      <c r="D7" s="19"/>
      <c r="E7" s="19"/>
      <c r="F7" s="19"/>
      <c r="G7" s="19"/>
      <c r="H7" s="19"/>
      <c r="I7" s="19">
        <f>SUM(I8:I11)</f>
        <v>208759</v>
      </c>
      <c r="J7" s="19">
        <f>SUM(J8:J11)</f>
        <v>217559</v>
      </c>
    </row>
    <row r="8" spans="1:10" ht="50.25" customHeight="1">
      <c r="A8" s="30" t="s">
        <v>18</v>
      </c>
      <c r="B8" s="14" t="s">
        <v>12</v>
      </c>
      <c r="C8" s="48" t="s">
        <v>32</v>
      </c>
      <c r="D8" s="19"/>
      <c r="E8" s="19"/>
      <c r="F8" s="19"/>
      <c r="G8" s="19"/>
      <c r="H8" s="19"/>
      <c r="I8" s="24">
        <v>81159</v>
      </c>
      <c r="J8" s="49">
        <f>SUM(I8:I8)</f>
        <v>81159</v>
      </c>
    </row>
    <row r="9" spans="1:11" ht="50.25" customHeight="1">
      <c r="A9" s="30" t="s">
        <v>31</v>
      </c>
      <c r="B9" s="14" t="s">
        <v>82</v>
      </c>
      <c r="C9" s="48" t="s">
        <v>83</v>
      </c>
      <c r="D9" s="76"/>
      <c r="E9" s="49">
        <v>8800</v>
      </c>
      <c r="F9" s="19"/>
      <c r="G9" s="19"/>
      <c r="H9" s="19"/>
      <c r="I9" s="24"/>
      <c r="J9" s="49">
        <v>8800</v>
      </c>
      <c r="K9" s="5" t="s">
        <v>92</v>
      </c>
    </row>
    <row r="10" spans="1:10" ht="50.25" customHeight="1">
      <c r="A10" s="30" t="s">
        <v>81</v>
      </c>
      <c r="B10" s="14" t="s">
        <v>74</v>
      </c>
      <c r="C10" s="48" t="s">
        <v>75</v>
      </c>
      <c r="D10" s="19"/>
      <c r="E10" s="19"/>
      <c r="F10" s="19"/>
      <c r="G10" s="19"/>
      <c r="H10" s="19"/>
      <c r="I10" s="24">
        <v>100000</v>
      </c>
      <c r="J10" s="49">
        <v>100000</v>
      </c>
    </row>
    <row r="11" spans="1:10" ht="29.25" customHeight="1">
      <c r="A11" s="20" t="s">
        <v>84</v>
      </c>
      <c r="B11" s="21" t="s">
        <v>15</v>
      </c>
      <c r="C11" s="22" t="s">
        <v>16</v>
      </c>
      <c r="D11" s="23"/>
      <c r="E11" s="23"/>
      <c r="F11" s="21"/>
      <c r="G11" s="21"/>
      <c r="H11" s="21"/>
      <c r="I11" s="24">
        <v>27600</v>
      </c>
      <c r="J11" s="23">
        <f>SUM(D11:I11)</f>
        <v>27600</v>
      </c>
    </row>
    <row r="12" spans="1:10" ht="25.5">
      <c r="A12" s="18">
        <v>3</v>
      </c>
      <c r="B12" s="14"/>
      <c r="C12" s="26" t="s">
        <v>24</v>
      </c>
      <c r="D12" s="25">
        <f>SUM(D13:D36)</f>
        <v>720100</v>
      </c>
      <c r="E12" s="25">
        <v>220000</v>
      </c>
      <c r="F12" s="25">
        <f>SUM(F13:F40)</f>
        <v>633195</v>
      </c>
      <c r="G12" s="25">
        <v>1000000</v>
      </c>
      <c r="H12" s="25">
        <v>2040883</v>
      </c>
      <c r="I12" s="25">
        <f>SUM(I27:I36)</f>
        <v>473551</v>
      </c>
      <c r="J12" s="25">
        <f>SUM(D12+E12+F12+G12+H12+I12)</f>
        <v>5087729</v>
      </c>
    </row>
    <row r="13" spans="1:11" ht="25.5">
      <c r="A13" s="30" t="s">
        <v>19</v>
      </c>
      <c r="B13" s="14" t="s">
        <v>12</v>
      </c>
      <c r="C13" s="48" t="s">
        <v>67</v>
      </c>
      <c r="D13" s="53">
        <v>130000</v>
      </c>
      <c r="E13" s="53"/>
      <c r="F13" s="53">
        <v>6166</v>
      </c>
      <c r="G13" s="63"/>
      <c r="H13" s="63"/>
      <c r="I13" s="63"/>
      <c r="J13" s="63">
        <v>136166</v>
      </c>
      <c r="K13" s="4"/>
    </row>
    <row r="14" spans="1:10" ht="12.75">
      <c r="A14" s="30" t="s">
        <v>20</v>
      </c>
      <c r="B14" s="14" t="s">
        <v>12</v>
      </c>
      <c r="C14" s="48" t="s">
        <v>68</v>
      </c>
      <c r="D14" s="53">
        <v>260100</v>
      </c>
      <c r="E14" s="53"/>
      <c r="F14" s="63"/>
      <c r="G14" s="63"/>
      <c r="H14" s="63"/>
      <c r="I14" s="63"/>
      <c r="J14" s="63"/>
    </row>
    <row r="15" spans="1:10" ht="25.5">
      <c r="A15" s="30" t="s">
        <v>36</v>
      </c>
      <c r="B15" s="14" t="s">
        <v>12</v>
      </c>
      <c r="C15" s="62" t="s">
        <v>69</v>
      </c>
      <c r="D15" s="53">
        <v>180000</v>
      </c>
      <c r="E15" s="53"/>
      <c r="F15" s="63"/>
      <c r="G15" s="63"/>
      <c r="H15" s="63"/>
      <c r="I15" s="63"/>
      <c r="J15" s="63"/>
    </row>
    <row r="16" spans="1:10" ht="12.75">
      <c r="A16" s="30" t="s">
        <v>38</v>
      </c>
      <c r="B16" s="14" t="s">
        <v>12</v>
      </c>
      <c r="C16" s="48" t="s">
        <v>70</v>
      </c>
      <c r="D16" s="53">
        <v>70000</v>
      </c>
      <c r="E16" s="53"/>
      <c r="F16" s="63"/>
      <c r="G16" s="63"/>
      <c r="H16" s="63"/>
      <c r="I16" s="63"/>
      <c r="J16" s="63"/>
    </row>
    <row r="17" spans="1:10" ht="25.5">
      <c r="A17" s="30" t="s">
        <v>40</v>
      </c>
      <c r="B17" s="14" t="s">
        <v>12</v>
      </c>
      <c r="C17" s="48" t="s">
        <v>71</v>
      </c>
      <c r="D17" s="53">
        <v>80000</v>
      </c>
      <c r="E17" s="53"/>
      <c r="F17" s="63"/>
      <c r="G17" s="63"/>
      <c r="H17" s="63"/>
      <c r="I17" s="63"/>
      <c r="J17" s="63"/>
    </row>
    <row r="18" spans="1:14" ht="12.75">
      <c r="A18" s="30" t="s">
        <v>19</v>
      </c>
      <c r="B18" s="50" t="s">
        <v>12</v>
      </c>
      <c r="C18" s="48" t="s">
        <v>35</v>
      </c>
      <c r="D18" s="53"/>
      <c r="E18" s="53"/>
      <c r="F18" s="53">
        <v>30294</v>
      </c>
      <c r="G18" s="52"/>
      <c r="H18" s="52"/>
      <c r="I18" s="52"/>
      <c r="J18" s="56">
        <f>SUM(D18:I18)</f>
        <v>30294</v>
      </c>
      <c r="K18" s="73">
        <v>28202.15</v>
      </c>
      <c r="L18">
        <v>2091.43</v>
      </c>
      <c r="M18" s="73">
        <f aca="true" t="shared" si="0" ref="M18:M25">SUM(K18:L18)</f>
        <v>30293.58</v>
      </c>
      <c r="N18">
        <v>30294</v>
      </c>
    </row>
    <row r="19" spans="1:14" ht="12.75">
      <c r="A19" s="30" t="s">
        <v>20</v>
      </c>
      <c r="B19" s="51" t="s">
        <v>12</v>
      </c>
      <c r="C19" s="48" t="s">
        <v>37</v>
      </c>
      <c r="D19" s="53"/>
      <c r="E19" s="53"/>
      <c r="F19" s="53">
        <v>97941</v>
      </c>
      <c r="G19" s="52"/>
      <c r="H19" s="52"/>
      <c r="I19" s="52"/>
      <c r="J19" s="56">
        <f aca="true" t="shared" si="1" ref="J19:J25">SUM(F19:I19)</f>
        <v>97941</v>
      </c>
      <c r="K19" s="73">
        <v>95849.46</v>
      </c>
      <c r="L19">
        <v>2091.43</v>
      </c>
      <c r="M19" s="73">
        <f t="shared" si="0"/>
        <v>97940.89</v>
      </c>
      <c r="N19">
        <v>97941</v>
      </c>
    </row>
    <row r="20" spans="1:14" ht="12.75">
      <c r="A20" s="30" t="s">
        <v>36</v>
      </c>
      <c r="B20" s="51" t="s">
        <v>12</v>
      </c>
      <c r="C20" s="48" t="s">
        <v>39</v>
      </c>
      <c r="D20" s="53"/>
      <c r="E20" s="53"/>
      <c r="F20" s="53">
        <v>20964</v>
      </c>
      <c r="G20" s="52"/>
      <c r="H20" s="52"/>
      <c r="I20" s="52"/>
      <c r="J20" s="56">
        <f t="shared" si="1"/>
        <v>20964</v>
      </c>
      <c r="K20" s="73">
        <v>18872.65</v>
      </c>
      <c r="L20">
        <v>2091.43</v>
      </c>
      <c r="M20" s="73">
        <f t="shared" si="0"/>
        <v>20964.08</v>
      </c>
      <c r="N20">
        <v>20964</v>
      </c>
    </row>
    <row r="21" spans="1:14" ht="12.75">
      <c r="A21" s="30" t="s">
        <v>38</v>
      </c>
      <c r="B21" s="51" t="s">
        <v>12</v>
      </c>
      <c r="C21" s="48" t="s">
        <v>41</v>
      </c>
      <c r="D21" s="53"/>
      <c r="E21" s="53"/>
      <c r="F21" s="53">
        <v>211766</v>
      </c>
      <c r="G21" s="52"/>
      <c r="H21" s="52"/>
      <c r="I21" s="52"/>
      <c r="J21" s="56">
        <f t="shared" si="1"/>
        <v>211766</v>
      </c>
      <c r="K21" s="73">
        <v>209674.33</v>
      </c>
      <c r="L21">
        <v>2091.43</v>
      </c>
      <c r="M21" s="73">
        <f t="shared" si="0"/>
        <v>211765.75999999998</v>
      </c>
      <c r="N21">
        <v>211766</v>
      </c>
    </row>
    <row r="22" spans="1:14" ht="25.5">
      <c r="A22" s="30" t="s">
        <v>40</v>
      </c>
      <c r="B22" s="51" t="s">
        <v>12</v>
      </c>
      <c r="C22" s="48" t="s">
        <v>43</v>
      </c>
      <c r="D22" s="53"/>
      <c r="E22" s="53"/>
      <c r="F22" s="53">
        <v>119851</v>
      </c>
      <c r="G22" s="52"/>
      <c r="H22" s="52"/>
      <c r="I22" s="52"/>
      <c r="J22" s="56">
        <f t="shared" si="1"/>
        <v>119851</v>
      </c>
      <c r="K22" s="73">
        <v>117759.17</v>
      </c>
      <c r="L22">
        <v>2091.43</v>
      </c>
      <c r="M22" s="73">
        <f t="shared" si="0"/>
        <v>119850.59999999999</v>
      </c>
      <c r="N22">
        <v>119851</v>
      </c>
    </row>
    <row r="23" spans="1:14" ht="12.75">
      <c r="A23" s="30" t="s">
        <v>42</v>
      </c>
      <c r="B23" s="51" t="s">
        <v>12</v>
      </c>
      <c r="C23" s="48" t="s">
        <v>45</v>
      </c>
      <c r="D23" s="53"/>
      <c r="E23" s="53"/>
      <c r="F23" s="53">
        <v>53677</v>
      </c>
      <c r="G23" s="52"/>
      <c r="H23" s="52"/>
      <c r="I23" s="52"/>
      <c r="J23" s="56">
        <v>53677</v>
      </c>
      <c r="K23" s="73">
        <v>51585.12</v>
      </c>
      <c r="L23" s="73">
        <v>2091.43</v>
      </c>
      <c r="M23" s="73">
        <f t="shared" si="0"/>
        <v>53676.55</v>
      </c>
      <c r="N23" s="80">
        <v>53677</v>
      </c>
    </row>
    <row r="24" spans="1:14" ht="25.5">
      <c r="A24" s="30" t="s">
        <v>44</v>
      </c>
      <c r="B24" s="51" t="s">
        <v>12</v>
      </c>
      <c r="C24" s="48" t="s">
        <v>47</v>
      </c>
      <c r="D24" s="53"/>
      <c r="E24" s="53"/>
      <c r="F24" s="53">
        <v>46376</v>
      </c>
      <c r="G24" s="52"/>
      <c r="H24" s="52"/>
      <c r="I24" s="52"/>
      <c r="J24" s="56">
        <f t="shared" si="1"/>
        <v>46376</v>
      </c>
      <c r="K24" s="73">
        <v>44284.33</v>
      </c>
      <c r="L24">
        <v>2091.43</v>
      </c>
      <c r="M24" s="73">
        <f t="shared" si="0"/>
        <v>46375.76</v>
      </c>
      <c r="N24">
        <v>46376</v>
      </c>
    </row>
    <row r="25" spans="1:14" ht="12.75">
      <c r="A25" s="30" t="s">
        <v>33</v>
      </c>
      <c r="B25" s="51" t="s">
        <v>12</v>
      </c>
      <c r="C25" s="48" t="s">
        <v>49</v>
      </c>
      <c r="D25" s="53"/>
      <c r="E25" s="53"/>
      <c r="F25" s="53">
        <v>45368</v>
      </c>
      <c r="G25" s="52"/>
      <c r="H25" s="52"/>
      <c r="I25" s="52"/>
      <c r="J25" s="56">
        <f t="shared" si="1"/>
        <v>45368</v>
      </c>
      <c r="K25" s="73">
        <v>43276.37</v>
      </c>
      <c r="L25">
        <v>2091.43</v>
      </c>
      <c r="M25" s="73">
        <f t="shared" si="0"/>
        <v>45367.8</v>
      </c>
      <c r="N25">
        <v>45368</v>
      </c>
    </row>
    <row r="26" spans="1:11" ht="30.75" customHeight="1">
      <c r="A26" s="27" t="s">
        <v>46</v>
      </c>
      <c r="B26" s="28" t="s">
        <v>12</v>
      </c>
      <c r="C26" s="29" t="s">
        <v>34</v>
      </c>
      <c r="D26" s="24"/>
      <c r="E26" s="24"/>
      <c r="F26" s="24"/>
      <c r="G26" s="24">
        <v>1000000</v>
      </c>
      <c r="H26" s="24"/>
      <c r="I26" s="21"/>
      <c r="J26" s="23">
        <f>SUM(D26:I26)</f>
        <v>1000000</v>
      </c>
      <c r="K26" s="73"/>
    </row>
    <row r="27" spans="1:14" ht="24.75" customHeight="1">
      <c r="A27" s="30" t="s">
        <v>48</v>
      </c>
      <c r="B27" s="14" t="s">
        <v>12</v>
      </c>
      <c r="C27" s="31" t="s">
        <v>22</v>
      </c>
      <c r="D27" s="24"/>
      <c r="E27" s="24"/>
      <c r="F27" s="24"/>
      <c r="G27" s="24"/>
      <c r="H27" s="24"/>
      <c r="I27" s="24">
        <v>44710</v>
      </c>
      <c r="J27" s="24">
        <v>44710</v>
      </c>
      <c r="K27" s="73">
        <v>42618.85</v>
      </c>
      <c r="L27" s="78">
        <v>2091.43</v>
      </c>
      <c r="M27" s="73">
        <f aca="true" t="shared" si="2" ref="M27:M32">SUM(K27:L27)</f>
        <v>44710.28</v>
      </c>
      <c r="N27" s="75">
        <v>44710</v>
      </c>
    </row>
    <row r="28" spans="1:14" ht="24.75" customHeight="1">
      <c r="A28" s="30" t="s">
        <v>50</v>
      </c>
      <c r="B28" s="14" t="s">
        <v>12</v>
      </c>
      <c r="C28" s="31" t="s">
        <v>57</v>
      </c>
      <c r="D28" s="24"/>
      <c r="E28" s="24"/>
      <c r="F28" s="24"/>
      <c r="G28" s="24"/>
      <c r="H28" s="24"/>
      <c r="I28" s="24">
        <v>74465</v>
      </c>
      <c r="J28" s="24">
        <v>74465</v>
      </c>
      <c r="K28" s="73">
        <v>72374.08</v>
      </c>
      <c r="L28" s="78">
        <v>2091.41</v>
      </c>
      <c r="M28" s="73">
        <f t="shared" si="2"/>
        <v>74465.49</v>
      </c>
      <c r="N28" s="81">
        <v>74465</v>
      </c>
    </row>
    <row r="29" spans="1:14" ht="24.75" customHeight="1">
      <c r="A29" s="30" t="s">
        <v>51</v>
      </c>
      <c r="B29" s="14" t="s">
        <v>12</v>
      </c>
      <c r="C29" s="31" t="s">
        <v>58</v>
      </c>
      <c r="D29" s="24"/>
      <c r="E29" s="24"/>
      <c r="F29" s="24"/>
      <c r="G29" s="24"/>
      <c r="H29" s="24"/>
      <c r="I29" s="24">
        <v>41056</v>
      </c>
      <c r="J29" s="24">
        <v>41056</v>
      </c>
      <c r="K29" s="73">
        <v>38964.94</v>
      </c>
      <c r="L29" s="78">
        <v>2091.43</v>
      </c>
      <c r="M29" s="73">
        <f t="shared" si="2"/>
        <v>41056.37</v>
      </c>
      <c r="N29" s="75">
        <v>41056</v>
      </c>
    </row>
    <row r="30" spans="1:14" ht="36.75" customHeight="1">
      <c r="A30" s="30" t="s">
        <v>52</v>
      </c>
      <c r="B30" s="14" t="s">
        <v>12</v>
      </c>
      <c r="C30" s="31" t="s">
        <v>59</v>
      </c>
      <c r="D30" s="24"/>
      <c r="E30" s="24"/>
      <c r="F30" s="24"/>
      <c r="G30" s="24"/>
      <c r="H30" s="24"/>
      <c r="I30" s="24">
        <v>44707</v>
      </c>
      <c r="J30" s="24">
        <v>44707</v>
      </c>
      <c r="K30" s="73">
        <v>42615.91</v>
      </c>
      <c r="L30" s="79">
        <v>2091.43</v>
      </c>
      <c r="M30" s="73">
        <f t="shared" si="2"/>
        <v>44707.340000000004</v>
      </c>
      <c r="N30" s="75">
        <v>44707</v>
      </c>
    </row>
    <row r="31" spans="1:14" ht="20.25" customHeight="1">
      <c r="A31" s="30" t="s">
        <v>53</v>
      </c>
      <c r="B31" s="14" t="s">
        <v>12</v>
      </c>
      <c r="C31" s="31" t="s">
        <v>60</v>
      </c>
      <c r="D31" s="24"/>
      <c r="E31" s="24"/>
      <c r="F31" s="24"/>
      <c r="G31" s="24"/>
      <c r="H31" s="24"/>
      <c r="I31" s="24">
        <v>153748</v>
      </c>
      <c r="J31" s="24">
        <v>153748</v>
      </c>
      <c r="K31" s="73">
        <v>151656.29</v>
      </c>
      <c r="L31" s="79">
        <v>2091.43</v>
      </c>
      <c r="M31" s="73">
        <f t="shared" si="2"/>
        <v>153747.72</v>
      </c>
      <c r="N31" s="75">
        <v>153748</v>
      </c>
    </row>
    <row r="32" spans="1:14" ht="24.75" customHeight="1">
      <c r="A32" s="30" t="s">
        <v>54</v>
      </c>
      <c r="B32" s="14" t="s">
        <v>12</v>
      </c>
      <c r="C32" s="31" t="s">
        <v>61</v>
      </c>
      <c r="D32" s="24"/>
      <c r="E32" s="24"/>
      <c r="F32" s="24"/>
      <c r="G32" s="24"/>
      <c r="H32" s="24"/>
      <c r="I32" s="24">
        <v>56365</v>
      </c>
      <c r="J32" s="24">
        <v>56365</v>
      </c>
      <c r="K32" s="73">
        <v>54273.78</v>
      </c>
      <c r="L32" s="79">
        <v>2091.43</v>
      </c>
      <c r="M32" s="73">
        <f t="shared" si="2"/>
        <v>56365.21</v>
      </c>
      <c r="N32" s="75">
        <v>56365</v>
      </c>
    </row>
    <row r="33" spans="1:14" ht="24.75" customHeight="1">
      <c r="A33" s="30" t="s">
        <v>55</v>
      </c>
      <c r="B33" s="14" t="s">
        <v>12</v>
      </c>
      <c r="C33" s="31" t="s">
        <v>85</v>
      </c>
      <c r="D33" s="24"/>
      <c r="E33" s="24">
        <v>220000</v>
      </c>
      <c r="F33" s="24">
        <v>792</v>
      </c>
      <c r="G33" s="24"/>
      <c r="H33" s="24"/>
      <c r="I33" s="24"/>
      <c r="J33" s="24">
        <v>220792</v>
      </c>
      <c r="K33" s="77">
        <f>SUM(K18:K32)</f>
        <v>1012007.43</v>
      </c>
      <c r="L33">
        <f>SUM(L18:L32)</f>
        <v>29280</v>
      </c>
      <c r="M33" s="77">
        <f>SUM(M18:M32)</f>
        <v>1041287.4299999999</v>
      </c>
      <c r="N33">
        <f>SUM(N18:N32)</f>
        <v>1041288</v>
      </c>
    </row>
    <row r="34" spans="1:11" ht="24.75" customHeight="1">
      <c r="A34" s="30" t="s">
        <v>56</v>
      </c>
      <c r="B34" s="14" t="s">
        <v>12</v>
      </c>
      <c r="C34" s="31" t="s">
        <v>90</v>
      </c>
      <c r="D34" s="24"/>
      <c r="E34" s="24"/>
      <c r="F34" s="24"/>
      <c r="G34" s="24"/>
      <c r="H34" s="24">
        <v>2040883</v>
      </c>
      <c r="I34" s="24"/>
      <c r="J34" s="24">
        <v>2040883</v>
      </c>
      <c r="K34" s="73"/>
    </row>
    <row r="35" spans="1:12" ht="24.75" customHeight="1">
      <c r="A35" s="47" t="s">
        <v>88</v>
      </c>
      <c r="B35" s="14" t="s">
        <v>23</v>
      </c>
      <c r="C35" s="31" t="s">
        <v>28</v>
      </c>
      <c r="D35" s="24"/>
      <c r="E35" s="24"/>
      <c r="F35" s="24"/>
      <c r="G35" s="24"/>
      <c r="H35" s="24"/>
      <c r="I35" s="24">
        <v>33000</v>
      </c>
      <c r="J35" s="24">
        <v>33000</v>
      </c>
      <c r="K35" s="73"/>
      <c r="L35" s="3"/>
    </row>
    <row r="36" spans="1:11" ht="29.25" customHeight="1">
      <c r="A36" s="30" t="s">
        <v>89</v>
      </c>
      <c r="B36" s="14" t="s">
        <v>23</v>
      </c>
      <c r="C36" s="22" t="s">
        <v>29</v>
      </c>
      <c r="D36" s="24"/>
      <c r="E36" s="24"/>
      <c r="F36" s="24"/>
      <c r="G36" s="24"/>
      <c r="H36" s="24"/>
      <c r="I36" s="24">
        <v>25500</v>
      </c>
      <c r="J36" s="24">
        <v>25500</v>
      </c>
      <c r="K36" s="73"/>
    </row>
    <row r="37" spans="1:11" ht="24" customHeight="1">
      <c r="A37" s="39">
        <v>4</v>
      </c>
      <c r="B37" s="13"/>
      <c r="C37" s="40" t="s">
        <v>25</v>
      </c>
      <c r="D37" s="25"/>
      <c r="E37" s="25"/>
      <c r="F37" s="25"/>
      <c r="G37" s="25"/>
      <c r="H37" s="25"/>
      <c r="I37" s="25">
        <v>10705</v>
      </c>
      <c r="J37" s="25">
        <v>10705</v>
      </c>
      <c r="K37" s="73"/>
    </row>
    <row r="38" spans="1:11" ht="12.75">
      <c r="A38" s="41" t="s">
        <v>27</v>
      </c>
      <c r="B38" s="21" t="s">
        <v>12</v>
      </c>
      <c r="C38" s="32" t="s">
        <v>26</v>
      </c>
      <c r="D38" s="23"/>
      <c r="E38" s="23"/>
      <c r="F38" s="23"/>
      <c r="G38" s="23"/>
      <c r="H38" s="23"/>
      <c r="I38" s="23">
        <v>10705</v>
      </c>
      <c r="J38" s="23">
        <f>SUM(D38:I38)</f>
        <v>10705</v>
      </c>
      <c r="K38" s="73" t="s">
        <v>92</v>
      </c>
    </row>
    <row r="39" spans="1:11" ht="25.5">
      <c r="A39" s="59">
        <v>5</v>
      </c>
      <c r="B39" s="57"/>
      <c r="C39" s="26" t="s">
        <v>66</v>
      </c>
      <c r="D39" s="58"/>
      <c r="E39" s="58"/>
      <c r="F39" s="58"/>
      <c r="G39" s="58"/>
      <c r="H39" s="58"/>
      <c r="I39" s="60">
        <f>SUM(I40+I41)</f>
        <v>120000</v>
      </c>
      <c r="J39" s="61">
        <v>120000</v>
      </c>
      <c r="K39" s="73"/>
    </row>
    <row r="40" spans="1:11" ht="25.5">
      <c r="A40" s="41" t="s">
        <v>65</v>
      </c>
      <c r="B40" s="21" t="s">
        <v>23</v>
      </c>
      <c r="C40" s="32" t="s">
        <v>73</v>
      </c>
      <c r="D40" s="23"/>
      <c r="E40" s="23"/>
      <c r="F40" s="23"/>
      <c r="G40" s="23"/>
      <c r="H40" s="23"/>
      <c r="I40" s="23">
        <v>120000</v>
      </c>
      <c r="J40" s="23">
        <v>120000</v>
      </c>
      <c r="K40" s="73"/>
    </row>
    <row r="41" spans="1:11" ht="2.25" customHeight="1">
      <c r="A41" s="41"/>
      <c r="B41" s="21"/>
      <c r="C41" s="32"/>
      <c r="D41" s="23"/>
      <c r="E41" s="23"/>
      <c r="F41" s="23"/>
      <c r="G41" s="23"/>
      <c r="H41" s="23"/>
      <c r="I41" s="23"/>
      <c r="J41" s="23"/>
      <c r="K41" s="73"/>
    </row>
    <row r="42" spans="1:11" ht="16.5" customHeight="1">
      <c r="A42" s="9"/>
      <c r="B42" s="9"/>
      <c r="C42" s="10" t="s">
        <v>4</v>
      </c>
      <c r="D42" s="11">
        <f>SUM(D12+D9)</f>
        <v>720100</v>
      </c>
      <c r="E42" s="11">
        <f>SUM(E9+E33)</f>
        <v>228800</v>
      </c>
      <c r="F42" s="11">
        <f>SUM(F13:F33)</f>
        <v>633195</v>
      </c>
      <c r="G42" s="11">
        <v>1000000</v>
      </c>
      <c r="H42" s="11">
        <v>2040883</v>
      </c>
      <c r="I42" s="11">
        <f>SUM(I12+I37+I39+I7)</f>
        <v>813015</v>
      </c>
      <c r="J42" s="11">
        <f>SUM(D42:I42)</f>
        <v>5435993</v>
      </c>
      <c r="K42" s="73"/>
    </row>
    <row r="43" spans="1:11" ht="16.5" customHeight="1">
      <c r="A43" s="33"/>
      <c r="B43" s="33"/>
      <c r="C43" s="54" t="s">
        <v>9</v>
      </c>
      <c r="D43" s="6"/>
      <c r="E43" s="6"/>
      <c r="F43" s="34"/>
      <c r="G43" s="34"/>
      <c r="H43" s="34"/>
      <c r="I43" s="34"/>
      <c r="J43" s="6"/>
      <c r="K43" s="73"/>
    </row>
    <row r="44" spans="1:11" ht="16.5" customHeight="1">
      <c r="A44" s="33"/>
      <c r="B44" s="33"/>
      <c r="C44" s="54" t="s">
        <v>10</v>
      </c>
      <c r="D44" s="6">
        <f>SUM(D13+D14+D15+D16+D17+F13+F18+F19+F20+F21+F22+F23+F24+F25+E33+G26+I27+I28+I29+I30+I31+I32+I8+I38+H34)</f>
        <v>5120301</v>
      </c>
      <c r="E44" s="6"/>
      <c r="F44" s="6"/>
      <c r="G44" s="6"/>
      <c r="H44" s="6"/>
      <c r="I44" s="6"/>
      <c r="J44" s="6"/>
      <c r="K44" s="73"/>
    </row>
    <row r="45" spans="1:11" ht="12.75">
      <c r="A45" s="5"/>
      <c r="B45" s="5"/>
      <c r="C45" s="1" t="s">
        <v>11</v>
      </c>
      <c r="D45" s="55">
        <f>SUM(I35+I36+I40+D9+E9)</f>
        <v>187300</v>
      </c>
      <c r="E45" s="55"/>
      <c r="F45" s="3"/>
      <c r="G45" s="3">
        <f>SUM(J18+J19+J20+J21+J22+J23+J24+J25+J27+J28+J29+J30+J31+J32)</f>
        <v>1041288</v>
      </c>
      <c r="H45" s="35"/>
      <c r="I45" s="35"/>
      <c r="J45" s="35"/>
      <c r="K45" s="73"/>
    </row>
    <row r="46" spans="1:11" ht="25.5">
      <c r="A46" s="5"/>
      <c r="B46" s="5"/>
      <c r="C46" s="42" t="s">
        <v>62</v>
      </c>
      <c r="D46" s="3">
        <f>SUM(I10+I11)</f>
        <v>127600</v>
      </c>
      <c r="E46" s="3"/>
      <c r="F46" s="3"/>
      <c r="G46" s="3">
        <v>203352</v>
      </c>
      <c r="H46" s="35" t="s">
        <v>95</v>
      </c>
      <c r="I46" s="5"/>
      <c r="J46" s="5"/>
      <c r="K46" s="73"/>
    </row>
    <row r="47" spans="1:11" ht="12.75">
      <c r="A47" s="5"/>
      <c r="B47" s="5"/>
      <c r="C47" s="1"/>
      <c r="D47" s="3">
        <f>SUM(D44:D46)</f>
        <v>5435201</v>
      </c>
      <c r="E47" s="3"/>
      <c r="F47" s="35"/>
      <c r="G47" s="35"/>
      <c r="H47" s="35"/>
      <c r="I47" s="5"/>
      <c r="J47" s="5"/>
      <c r="K47" s="73"/>
    </row>
    <row r="48" spans="1:11" ht="12.75">
      <c r="A48" s="5"/>
      <c r="B48" s="5"/>
      <c r="C48" s="5" t="s">
        <v>30</v>
      </c>
      <c r="D48" s="35"/>
      <c r="E48" s="35"/>
      <c r="F48" s="35"/>
      <c r="G48" s="35"/>
      <c r="H48" s="35"/>
      <c r="I48" s="5"/>
      <c r="J48" s="5"/>
      <c r="K48" s="73"/>
    </row>
    <row r="49" spans="1:11" ht="12.75">
      <c r="A49" s="5"/>
      <c r="B49" s="5"/>
      <c r="C49" s="5" t="s">
        <v>21</v>
      </c>
      <c r="D49" s="3"/>
      <c r="E49" s="3"/>
      <c r="F49" s="3"/>
      <c r="G49" s="3"/>
      <c r="H49" s="3"/>
      <c r="I49" s="5"/>
      <c r="J49" s="5"/>
      <c r="K49" s="73"/>
    </row>
    <row r="50" spans="1:11" ht="12.75">
      <c r="A50" s="5"/>
      <c r="B50" s="5"/>
      <c r="C50" s="5"/>
      <c r="D50" s="3"/>
      <c r="E50" s="3"/>
      <c r="F50" s="5"/>
      <c r="G50" s="5"/>
      <c r="H50" s="5"/>
      <c r="I50" s="5"/>
      <c r="J50" s="5"/>
      <c r="K50" s="73"/>
    </row>
    <row r="51" spans="1:11" ht="12.75">
      <c r="A51" s="5"/>
      <c r="B51" s="5"/>
      <c r="C51" s="5" t="s">
        <v>91</v>
      </c>
      <c r="D51" s="5"/>
      <c r="E51" s="5"/>
      <c r="F51" s="5"/>
      <c r="G51" s="5"/>
      <c r="H51" s="5"/>
      <c r="I51" s="5"/>
      <c r="J51" s="5"/>
      <c r="K51" s="73"/>
    </row>
    <row r="52" spans="1:11" ht="12.75" customHeight="1">
      <c r="A52" s="5"/>
      <c r="B52" s="5"/>
      <c r="C52" s="5"/>
      <c r="D52" s="5"/>
      <c r="E52" s="5"/>
      <c r="F52" s="5"/>
      <c r="G52" s="5"/>
      <c r="H52" s="5"/>
      <c r="I52" s="15"/>
      <c r="J52" s="5"/>
      <c r="K52" s="73"/>
    </row>
    <row r="53" spans="1:1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73"/>
    </row>
    <row r="54" spans="1:11" ht="12.75">
      <c r="A54" s="5"/>
      <c r="B54" s="5"/>
      <c r="C54" s="12"/>
      <c r="D54" s="1"/>
      <c r="E54" s="1"/>
      <c r="F54" s="5"/>
      <c r="G54" s="5"/>
      <c r="H54" s="5"/>
      <c r="I54" s="5"/>
      <c r="J54" s="5"/>
      <c r="K54" s="73"/>
    </row>
    <row r="55" spans="1:1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73"/>
    </row>
    <row r="56" spans="1:10" ht="12.75">
      <c r="A56" s="5"/>
      <c r="B56" s="5"/>
      <c r="C56" s="15"/>
      <c r="D56" s="36"/>
      <c r="E56" s="36"/>
      <c r="F56" s="5"/>
      <c r="G56" s="5"/>
      <c r="H56" s="5"/>
      <c r="I56" s="5"/>
      <c r="J56" s="5"/>
    </row>
    <row r="57" spans="1:10" ht="12.75">
      <c r="A57" s="5"/>
      <c r="B57" s="5"/>
      <c r="C57" s="15"/>
      <c r="D57" s="5"/>
      <c r="E57" s="5"/>
      <c r="F57" s="5"/>
      <c r="G57" s="5"/>
      <c r="H57" s="5"/>
      <c r="I57" s="5"/>
      <c r="J57" s="5"/>
    </row>
    <row r="58" spans="1:10" ht="1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</row>
    <row r="59" ht="12.75">
      <c r="C59" s="5"/>
    </row>
    <row r="60" spans="4:5" ht="12.75">
      <c r="D60" s="1"/>
      <c r="E60" s="1"/>
    </row>
    <row r="83" ht="12.75">
      <c r="C83" s="1"/>
    </row>
    <row r="86" spans="4:5" ht="12.75">
      <c r="D86" s="1"/>
      <c r="E86" s="1"/>
    </row>
  </sheetData>
  <sheetProtection/>
  <mergeCells count="6">
    <mergeCell ref="C2:J2"/>
    <mergeCell ref="C3:J3"/>
    <mergeCell ref="A4:A5"/>
    <mergeCell ref="B4:B5"/>
    <mergeCell ref="C4:C5"/>
    <mergeCell ref="D4:J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19">
      <selection activeCell="J28" sqref="J28"/>
    </sheetView>
  </sheetViews>
  <sheetFormatPr defaultColWidth="9.140625" defaultRowHeight="12.75"/>
  <cols>
    <col min="1" max="1" width="5.140625" style="0" customWidth="1"/>
    <col min="2" max="2" width="5.421875" style="0" customWidth="1"/>
    <col min="3" max="3" width="34.8515625" style="0" customWidth="1"/>
    <col min="4" max="4" width="10.140625" style="0" customWidth="1"/>
    <col min="5" max="5" width="12.140625" style="0" customWidth="1"/>
    <col min="6" max="6" width="10.28125" style="0" customWidth="1"/>
    <col min="7" max="7" width="10.00390625" style="0" customWidth="1"/>
    <col min="8" max="8" width="12.140625" style="0" customWidth="1"/>
    <col min="9" max="9" width="11.140625" style="0" customWidth="1"/>
    <col min="10" max="10" width="9.140625" style="0" customWidth="1"/>
    <col min="11" max="11" width="10.8515625" style="0" customWidth="1"/>
    <col min="12" max="12" width="11.00390625" style="0" customWidth="1"/>
    <col min="14" max="14" width="10.8515625" style="0" customWidth="1"/>
    <col min="15" max="15" width="10.28125" style="0" customWidth="1"/>
  </cols>
  <sheetData>
    <row r="1" spans="1:11" ht="12.75" customHeight="1">
      <c r="A1" s="2"/>
      <c r="B1" s="2"/>
      <c r="C1" s="2"/>
      <c r="D1" s="2"/>
      <c r="E1" s="2"/>
      <c r="F1" s="2"/>
      <c r="K1" s="46"/>
    </row>
    <row r="2" spans="1:11" ht="15">
      <c r="A2" s="37"/>
      <c r="B2" s="37"/>
      <c r="C2" s="112" t="s">
        <v>0</v>
      </c>
      <c r="D2" s="112"/>
      <c r="E2" s="112"/>
      <c r="F2" s="112"/>
      <c r="G2" s="113"/>
      <c r="H2" s="113"/>
      <c r="I2" s="113"/>
      <c r="J2" s="113"/>
      <c r="K2" s="113"/>
    </row>
    <row r="3" spans="1:11" ht="15">
      <c r="A3" s="38"/>
      <c r="B3" s="38"/>
      <c r="C3" s="110" t="s">
        <v>96</v>
      </c>
      <c r="D3" s="110"/>
      <c r="E3" s="110"/>
      <c r="F3" s="110"/>
      <c r="G3" s="111"/>
      <c r="H3" s="111"/>
      <c r="I3" s="111"/>
      <c r="J3" s="111"/>
      <c r="K3" s="111"/>
    </row>
    <row r="4" spans="1:11" ht="26.25" customHeight="1">
      <c r="A4" s="106" t="s">
        <v>6</v>
      </c>
      <c r="B4" s="101" t="s">
        <v>7</v>
      </c>
      <c r="C4" s="108" t="s">
        <v>1</v>
      </c>
      <c r="D4" s="115" t="s">
        <v>13</v>
      </c>
      <c r="E4" s="116"/>
      <c r="F4" s="116"/>
      <c r="G4" s="116"/>
      <c r="H4" s="116"/>
      <c r="I4" s="116"/>
      <c r="J4" s="116"/>
      <c r="K4" s="116"/>
    </row>
    <row r="5" spans="1:11" ht="86.25" customHeight="1">
      <c r="A5" s="107"/>
      <c r="B5" s="102"/>
      <c r="C5" s="109"/>
      <c r="D5" s="85" t="s">
        <v>113</v>
      </c>
      <c r="E5" s="17" t="s">
        <v>112</v>
      </c>
      <c r="F5" s="17" t="s">
        <v>86</v>
      </c>
      <c r="G5" s="86" t="s">
        <v>64</v>
      </c>
      <c r="H5" s="86" t="s">
        <v>72</v>
      </c>
      <c r="I5" s="86" t="s">
        <v>87</v>
      </c>
      <c r="J5" s="87" t="s">
        <v>14</v>
      </c>
      <c r="K5" s="88" t="s">
        <v>8</v>
      </c>
    </row>
    <row r="6" spans="1:11" ht="17.25" customHeight="1">
      <c r="A6" s="43" t="s">
        <v>17</v>
      </c>
      <c r="B6" s="44"/>
      <c r="C6" s="43" t="s">
        <v>5</v>
      </c>
      <c r="D6" s="92">
        <v>948900</v>
      </c>
      <c r="E6" s="45">
        <f>SUM(E18:E22)</f>
        <v>720100</v>
      </c>
      <c r="F6" s="45">
        <f>SUM(F24:F26)</f>
        <v>220000</v>
      </c>
      <c r="G6" s="45">
        <f>SUM(G18:G24)</f>
        <v>6958</v>
      </c>
      <c r="H6" s="45">
        <v>777764</v>
      </c>
      <c r="I6" s="45">
        <v>2040883</v>
      </c>
      <c r="J6" s="45">
        <f>SUM(J7+J10+J32)</f>
        <v>306304</v>
      </c>
      <c r="K6" s="45">
        <f>SUM(D6:J6)</f>
        <v>5020909</v>
      </c>
    </row>
    <row r="7" spans="1:11" ht="16.5" customHeight="1">
      <c r="A7" s="18">
        <v>1</v>
      </c>
      <c r="B7" s="14"/>
      <c r="C7" s="13" t="s">
        <v>3</v>
      </c>
      <c r="D7" s="13"/>
      <c r="E7" s="19"/>
      <c r="F7" s="19"/>
      <c r="G7" s="19"/>
      <c r="H7" s="19"/>
      <c r="I7" s="19"/>
      <c r="J7" s="19">
        <f>SUM(J8:J9)</f>
        <v>32804</v>
      </c>
      <c r="K7" s="19">
        <f>SUM(K8:K8)</f>
        <v>27600</v>
      </c>
    </row>
    <row r="8" spans="1:11" ht="29.25" customHeight="1">
      <c r="A8" s="20" t="s">
        <v>18</v>
      </c>
      <c r="B8" s="21" t="s">
        <v>15</v>
      </c>
      <c r="C8" s="22" t="s">
        <v>16</v>
      </c>
      <c r="D8" s="22"/>
      <c r="E8" s="23"/>
      <c r="F8" s="23"/>
      <c r="G8" s="21"/>
      <c r="H8" s="21"/>
      <c r="I8" s="21"/>
      <c r="J8" s="49">
        <v>27600</v>
      </c>
      <c r="K8" s="83">
        <f>SUM(E8:J8)</f>
        <v>27600</v>
      </c>
    </row>
    <row r="9" spans="1:11" ht="37.5" customHeight="1">
      <c r="A9" s="20" t="s">
        <v>31</v>
      </c>
      <c r="B9" s="21" t="s">
        <v>23</v>
      </c>
      <c r="C9" s="22" t="s">
        <v>135</v>
      </c>
      <c r="D9" s="22"/>
      <c r="E9" s="23"/>
      <c r="F9" s="23"/>
      <c r="G9" s="21"/>
      <c r="H9" s="21"/>
      <c r="I9" s="21"/>
      <c r="J9" s="49">
        <v>5204</v>
      </c>
      <c r="K9" s="83">
        <v>5204</v>
      </c>
    </row>
    <row r="10" spans="1:11" ht="25.5">
      <c r="A10" s="18">
        <v>2</v>
      </c>
      <c r="B10" s="14"/>
      <c r="C10" s="26" t="s">
        <v>24</v>
      </c>
      <c r="D10" s="60">
        <f>SUM(D11:D17)</f>
        <v>948900</v>
      </c>
      <c r="E10" s="25">
        <f>SUM(E18:E30)</f>
        <v>720100</v>
      </c>
      <c r="F10" s="25">
        <v>220000</v>
      </c>
      <c r="G10" s="25">
        <f>SUM(G18:G33)</f>
        <v>6958</v>
      </c>
      <c r="H10" s="25">
        <v>777765</v>
      </c>
      <c r="I10" s="25">
        <v>2040883</v>
      </c>
      <c r="J10" s="25">
        <f>SUM(J28:J31)</f>
        <v>153500</v>
      </c>
      <c r="K10" s="25">
        <f>SUM(D10:J10)</f>
        <v>4868106</v>
      </c>
    </row>
    <row r="11" spans="1:11" ht="21" customHeight="1">
      <c r="A11" s="30" t="s">
        <v>100</v>
      </c>
      <c r="B11" s="14" t="s">
        <v>12</v>
      </c>
      <c r="C11" s="48" t="s">
        <v>118</v>
      </c>
      <c r="D11" s="90">
        <v>160000</v>
      </c>
      <c r="E11" s="63"/>
      <c r="F11" s="63"/>
      <c r="G11" s="63"/>
      <c r="H11" s="63"/>
      <c r="I11" s="63"/>
      <c r="J11" s="63"/>
      <c r="K11" s="63"/>
    </row>
    <row r="12" spans="1:11" ht="25.5">
      <c r="A12" s="30">
        <v>2.2</v>
      </c>
      <c r="B12" s="14" t="s">
        <v>12</v>
      </c>
      <c r="C12" s="48" t="s">
        <v>115</v>
      </c>
      <c r="D12" s="90">
        <v>15000</v>
      </c>
      <c r="E12" s="63"/>
      <c r="F12" s="63"/>
      <c r="G12" s="63"/>
      <c r="H12" s="63"/>
      <c r="I12" s="63"/>
      <c r="J12" s="63"/>
      <c r="K12" s="63"/>
    </row>
    <row r="13" spans="1:11" ht="25.5">
      <c r="A13" s="89" t="s">
        <v>114</v>
      </c>
      <c r="B13" s="31" t="s">
        <v>12</v>
      </c>
      <c r="C13" s="48" t="s">
        <v>116</v>
      </c>
      <c r="D13" s="90">
        <v>280000</v>
      </c>
      <c r="E13" s="63"/>
      <c r="F13" s="63"/>
      <c r="G13" s="63"/>
      <c r="H13" s="63"/>
      <c r="I13" s="63"/>
      <c r="J13" s="63"/>
      <c r="K13" s="63"/>
    </row>
    <row r="14" spans="1:11" ht="25.5">
      <c r="A14" s="89" t="s">
        <v>101</v>
      </c>
      <c r="B14" s="31" t="s">
        <v>12</v>
      </c>
      <c r="C14" s="48" t="s">
        <v>117</v>
      </c>
      <c r="D14" s="90">
        <v>125000</v>
      </c>
      <c r="E14" s="63"/>
      <c r="F14" s="63"/>
      <c r="G14" s="63"/>
      <c r="H14" s="63"/>
      <c r="I14" s="63"/>
      <c r="J14" s="63"/>
      <c r="K14" s="63"/>
    </row>
    <row r="15" spans="1:11" ht="25.5">
      <c r="A15" s="89" t="s">
        <v>102</v>
      </c>
      <c r="B15" s="31" t="s">
        <v>12</v>
      </c>
      <c r="C15" s="48" t="s">
        <v>119</v>
      </c>
      <c r="D15" s="90">
        <v>110000</v>
      </c>
      <c r="E15" s="63"/>
      <c r="F15" s="63"/>
      <c r="G15" s="63"/>
      <c r="H15" s="63"/>
      <c r="I15" s="63"/>
      <c r="J15" s="63"/>
      <c r="K15" s="63"/>
    </row>
    <row r="16" spans="1:11" ht="25.5">
      <c r="A16" s="89" t="s">
        <v>103</v>
      </c>
      <c r="B16" s="31" t="s">
        <v>12</v>
      </c>
      <c r="C16" s="48" t="s">
        <v>120</v>
      </c>
      <c r="D16" s="90">
        <v>230000</v>
      </c>
      <c r="E16" s="63"/>
      <c r="F16" s="63"/>
      <c r="G16" s="63"/>
      <c r="H16" s="63"/>
      <c r="I16" s="63"/>
      <c r="J16" s="63"/>
      <c r="K16" s="63"/>
    </row>
    <row r="17" spans="1:11" ht="25.5">
      <c r="A17" s="89" t="s">
        <v>104</v>
      </c>
      <c r="B17" s="31" t="s">
        <v>12</v>
      </c>
      <c r="C17" s="48" t="s">
        <v>121</v>
      </c>
      <c r="D17" s="90">
        <v>28900</v>
      </c>
      <c r="E17" s="63"/>
      <c r="F17" s="63"/>
      <c r="G17" s="63"/>
      <c r="H17" s="63"/>
      <c r="I17" s="63"/>
      <c r="J17" s="63"/>
      <c r="K17" s="63"/>
    </row>
    <row r="18" spans="1:12" ht="25.5">
      <c r="A18" s="30" t="s">
        <v>105</v>
      </c>
      <c r="B18" s="14" t="s">
        <v>12</v>
      </c>
      <c r="C18" s="48" t="s">
        <v>67</v>
      </c>
      <c r="D18" s="48"/>
      <c r="E18" s="53">
        <v>130000</v>
      </c>
      <c r="F18" s="53"/>
      <c r="G18" s="53">
        <v>6166</v>
      </c>
      <c r="H18" s="63"/>
      <c r="I18" s="63"/>
      <c r="J18" s="63"/>
      <c r="K18" s="63">
        <v>136166</v>
      </c>
      <c r="L18" s="4"/>
    </row>
    <row r="19" spans="1:11" ht="12.75">
      <c r="A19" s="30" t="s">
        <v>106</v>
      </c>
      <c r="B19" s="14" t="s">
        <v>12</v>
      </c>
      <c r="C19" s="48" t="s">
        <v>68</v>
      </c>
      <c r="D19" s="48"/>
      <c r="E19" s="53">
        <v>260100</v>
      </c>
      <c r="F19" s="53"/>
      <c r="G19" s="63"/>
      <c r="H19" s="63"/>
      <c r="I19" s="63"/>
      <c r="J19" s="63"/>
      <c r="K19" s="63"/>
    </row>
    <row r="20" spans="1:11" ht="25.5">
      <c r="A20" s="30" t="s">
        <v>122</v>
      </c>
      <c r="B20" s="14" t="s">
        <v>12</v>
      </c>
      <c r="C20" s="62" t="s">
        <v>69</v>
      </c>
      <c r="D20" s="62"/>
      <c r="E20" s="53">
        <v>180000</v>
      </c>
      <c r="F20" s="53"/>
      <c r="G20" s="63"/>
      <c r="H20" s="63"/>
      <c r="I20" s="63"/>
      <c r="J20" s="63"/>
      <c r="K20" s="63"/>
    </row>
    <row r="21" spans="1:11" ht="25.5">
      <c r="A21" s="30" t="s">
        <v>123</v>
      </c>
      <c r="B21" s="14" t="s">
        <v>12</v>
      </c>
      <c r="C21" s="48" t="s">
        <v>70</v>
      </c>
      <c r="D21" s="48"/>
      <c r="E21" s="53">
        <v>70000</v>
      </c>
      <c r="F21" s="53"/>
      <c r="G21" s="63"/>
      <c r="H21" s="63"/>
      <c r="I21" s="63"/>
      <c r="J21" s="63"/>
      <c r="K21" s="63"/>
    </row>
    <row r="22" spans="1:11" ht="25.5">
      <c r="A22" s="30" t="s">
        <v>124</v>
      </c>
      <c r="B22" s="14" t="s">
        <v>12</v>
      </c>
      <c r="C22" s="48" t="s">
        <v>71</v>
      </c>
      <c r="D22" s="48"/>
      <c r="E22" s="53">
        <v>80000</v>
      </c>
      <c r="F22" s="53"/>
      <c r="G22" s="63"/>
      <c r="H22" s="63"/>
      <c r="I22" s="63"/>
      <c r="J22" s="63"/>
      <c r="K22" s="63"/>
    </row>
    <row r="23" spans="1:12" ht="30.75" customHeight="1">
      <c r="A23" s="27" t="s">
        <v>125</v>
      </c>
      <c r="B23" s="28" t="s">
        <v>12</v>
      </c>
      <c r="C23" s="29" t="s">
        <v>34</v>
      </c>
      <c r="D23" s="29"/>
      <c r="E23" s="24"/>
      <c r="F23" s="24"/>
      <c r="G23" s="24"/>
      <c r="H23" s="24">
        <v>777765</v>
      </c>
      <c r="I23" s="24"/>
      <c r="J23" s="21"/>
      <c r="K23" s="23">
        <f>SUM(E23:J23)</f>
        <v>777765</v>
      </c>
      <c r="L23" s="73"/>
    </row>
    <row r="24" spans="1:14" ht="24.75" customHeight="1">
      <c r="A24" s="30" t="s">
        <v>126</v>
      </c>
      <c r="B24" s="14" t="s">
        <v>12</v>
      </c>
      <c r="C24" s="31" t="s">
        <v>99</v>
      </c>
      <c r="D24" s="31"/>
      <c r="E24" s="24"/>
      <c r="F24" s="24">
        <v>64744</v>
      </c>
      <c r="G24" s="24">
        <v>792</v>
      </c>
      <c r="H24" s="24"/>
      <c r="I24" s="24"/>
      <c r="J24" s="24"/>
      <c r="K24" s="24">
        <f>SUM(F24:J24)</f>
        <v>65536</v>
      </c>
      <c r="L24" s="77"/>
      <c r="N24" s="77"/>
    </row>
    <row r="25" spans="1:14" ht="24.75" customHeight="1">
      <c r="A25" s="30" t="s">
        <v>127</v>
      </c>
      <c r="B25" s="14" t="s">
        <v>12</v>
      </c>
      <c r="C25" s="31" t="s">
        <v>107</v>
      </c>
      <c r="D25" s="31"/>
      <c r="E25" s="24"/>
      <c r="F25" s="24">
        <v>70929</v>
      </c>
      <c r="G25" s="24"/>
      <c r="H25" s="24"/>
      <c r="I25" s="24"/>
      <c r="J25" s="24"/>
      <c r="K25" s="24">
        <f>SUM(F25:J25)</f>
        <v>70929</v>
      </c>
      <c r="L25" s="77"/>
      <c r="N25" s="77"/>
    </row>
    <row r="26" spans="1:14" ht="24.75" customHeight="1">
      <c r="A26" s="30" t="s">
        <v>128</v>
      </c>
      <c r="B26" s="14" t="s">
        <v>12</v>
      </c>
      <c r="C26" s="31" t="s">
        <v>108</v>
      </c>
      <c r="D26" s="31"/>
      <c r="E26" s="24"/>
      <c r="F26" s="24">
        <v>84327</v>
      </c>
      <c r="G26" s="24"/>
      <c r="H26" s="24"/>
      <c r="I26" s="24"/>
      <c r="J26" s="24"/>
      <c r="K26" s="24">
        <f>SUM(F26:J26)</f>
        <v>84327</v>
      </c>
      <c r="L26" s="77"/>
      <c r="N26" s="77"/>
    </row>
    <row r="27" spans="1:12" ht="24.75" customHeight="1">
      <c r="A27" s="30" t="s">
        <v>129</v>
      </c>
      <c r="B27" s="14" t="s">
        <v>12</v>
      </c>
      <c r="C27" s="31" t="s">
        <v>90</v>
      </c>
      <c r="D27" s="31"/>
      <c r="E27" s="24"/>
      <c r="F27" s="24"/>
      <c r="G27" s="24"/>
      <c r="H27" s="24"/>
      <c r="I27" s="24">
        <v>2040883</v>
      </c>
      <c r="J27" s="24"/>
      <c r="K27" s="24">
        <v>2040883</v>
      </c>
      <c r="L27" s="73"/>
    </row>
    <row r="28" spans="1:12" ht="29.25" customHeight="1">
      <c r="A28" s="30" t="s">
        <v>130</v>
      </c>
      <c r="B28" s="14" t="s">
        <v>12</v>
      </c>
      <c r="C28" s="93" t="s">
        <v>133</v>
      </c>
      <c r="D28" s="31"/>
      <c r="E28" s="24"/>
      <c r="F28" s="24"/>
      <c r="G28" s="24"/>
      <c r="H28" s="24"/>
      <c r="I28" s="24"/>
      <c r="J28" s="24">
        <v>70000</v>
      </c>
      <c r="K28" s="24"/>
      <c r="L28" s="73"/>
    </row>
    <row r="29" spans="1:13" ht="24.75" customHeight="1">
      <c r="A29" s="47" t="s">
        <v>131</v>
      </c>
      <c r="B29" s="14" t="s">
        <v>23</v>
      </c>
      <c r="C29" s="31" t="s">
        <v>28</v>
      </c>
      <c r="D29" s="31"/>
      <c r="E29" s="24"/>
      <c r="F29" s="24"/>
      <c r="G29" s="24"/>
      <c r="H29" s="24"/>
      <c r="I29" s="24"/>
      <c r="J29" s="24">
        <v>33000</v>
      </c>
      <c r="K29" s="24">
        <v>33000</v>
      </c>
      <c r="L29" s="73"/>
      <c r="M29" s="3"/>
    </row>
    <row r="30" spans="1:12" ht="29.25" customHeight="1">
      <c r="A30" s="30" t="s">
        <v>134</v>
      </c>
      <c r="B30" s="14" t="s">
        <v>23</v>
      </c>
      <c r="C30" s="22" t="s">
        <v>29</v>
      </c>
      <c r="D30" s="22"/>
      <c r="E30" s="24"/>
      <c r="F30" s="24"/>
      <c r="G30" s="24"/>
      <c r="H30" s="24"/>
      <c r="I30" s="24"/>
      <c r="J30" s="24">
        <v>25500</v>
      </c>
      <c r="K30" s="24">
        <v>25500</v>
      </c>
      <c r="L30" s="73"/>
    </row>
    <row r="31" spans="1:12" ht="38.25">
      <c r="A31" s="30">
        <v>2.21</v>
      </c>
      <c r="B31" s="14" t="s">
        <v>78</v>
      </c>
      <c r="C31" s="22" t="s">
        <v>136</v>
      </c>
      <c r="D31" s="22"/>
      <c r="E31" s="24"/>
      <c r="F31" s="24"/>
      <c r="G31" s="24"/>
      <c r="H31" s="24"/>
      <c r="I31" s="24"/>
      <c r="J31" s="24">
        <v>25000</v>
      </c>
      <c r="K31" s="24">
        <v>25000</v>
      </c>
      <c r="L31" s="73"/>
    </row>
    <row r="32" spans="1:12" ht="25.5">
      <c r="A32" s="59" t="s">
        <v>132</v>
      </c>
      <c r="B32" s="57"/>
      <c r="C32" s="26" t="s">
        <v>66</v>
      </c>
      <c r="D32" s="26"/>
      <c r="E32" s="58"/>
      <c r="F32" s="58"/>
      <c r="G32" s="58"/>
      <c r="H32" s="58"/>
      <c r="I32" s="58"/>
      <c r="J32" s="60">
        <f>SUM(J33+J34)</f>
        <v>120000</v>
      </c>
      <c r="K32" s="61">
        <v>120000</v>
      </c>
      <c r="L32" s="73"/>
    </row>
    <row r="33" spans="1:14" ht="25.5">
      <c r="A33" s="41" t="s">
        <v>19</v>
      </c>
      <c r="B33" s="21" t="s">
        <v>23</v>
      </c>
      <c r="C33" s="32" t="s">
        <v>73</v>
      </c>
      <c r="D33" s="32"/>
      <c r="E33" s="23"/>
      <c r="F33" s="23"/>
      <c r="G33" s="23"/>
      <c r="H33" s="23"/>
      <c r="I33" s="23"/>
      <c r="J33" s="23">
        <v>120000</v>
      </c>
      <c r="K33" s="23">
        <v>120000</v>
      </c>
      <c r="L33" s="73"/>
      <c r="N33">
        <v>77</v>
      </c>
    </row>
    <row r="34" spans="1:12" ht="2.25" customHeight="1">
      <c r="A34" s="41"/>
      <c r="B34" s="21"/>
      <c r="C34" s="32"/>
      <c r="D34" s="32"/>
      <c r="E34" s="23"/>
      <c r="F34" s="23"/>
      <c r="G34" s="23"/>
      <c r="H34" s="23"/>
      <c r="I34" s="23"/>
      <c r="J34" s="23"/>
      <c r="K34" s="23"/>
      <c r="L34" s="73"/>
    </row>
    <row r="35" spans="1:12" ht="16.5" customHeight="1">
      <c r="A35" s="9"/>
      <c r="B35" s="9"/>
      <c r="C35" s="10" t="s">
        <v>4</v>
      </c>
      <c r="D35" s="91">
        <f>SUM(D11:D17)</f>
        <v>948900</v>
      </c>
      <c r="E35" s="11">
        <f>SUM(E18:E22)</f>
        <v>720100</v>
      </c>
      <c r="F35" s="11">
        <f>SUM(F18:F27)</f>
        <v>220000</v>
      </c>
      <c r="G35" s="11">
        <f>SUM(G18:G24)</f>
        <v>6958</v>
      </c>
      <c r="H35" s="11">
        <v>777765</v>
      </c>
      <c r="I35" s="11">
        <v>2040883</v>
      </c>
      <c r="J35" s="11">
        <f>SUM(J7+J10+J32)</f>
        <v>306304</v>
      </c>
      <c r="K35" s="11">
        <f>SUM(D35:J35)</f>
        <v>5020910</v>
      </c>
      <c r="L35" s="73"/>
    </row>
    <row r="36" spans="1:12" ht="16.5" customHeight="1">
      <c r="A36" s="33"/>
      <c r="B36" s="33"/>
      <c r="C36" s="54" t="s">
        <v>9</v>
      </c>
      <c r="D36" s="54"/>
      <c r="E36" s="6"/>
      <c r="F36" s="6"/>
      <c r="G36" s="34"/>
      <c r="H36" s="34"/>
      <c r="I36" s="34"/>
      <c r="J36" s="34"/>
      <c r="K36" s="6"/>
      <c r="L36" s="73"/>
    </row>
    <row r="37" spans="1:12" ht="16.5" customHeight="1">
      <c r="A37" s="33"/>
      <c r="B37" s="33"/>
      <c r="C37" s="54" t="s">
        <v>10</v>
      </c>
      <c r="D37" s="54"/>
      <c r="E37" s="6"/>
      <c r="F37" s="6"/>
      <c r="G37" s="6"/>
      <c r="H37" s="6"/>
      <c r="I37" s="6"/>
      <c r="J37" s="6"/>
      <c r="K37" s="6"/>
      <c r="L37" s="73"/>
    </row>
    <row r="38" spans="1:12" ht="12.75">
      <c r="A38" s="5"/>
      <c r="B38" s="5"/>
      <c r="C38" s="1" t="s">
        <v>11</v>
      </c>
      <c r="D38" s="1"/>
      <c r="E38" s="55"/>
      <c r="F38" s="55"/>
      <c r="G38" s="84" t="s">
        <v>109</v>
      </c>
      <c r="H38" s="3"/>
      <c r="I38" s="35"/>
      <c r="J38" s="35"/>
      <c r="K38" s="35"/>
      <c r="L38" s="73"/>
    </row>
    <row r="39" spans="1:12" ht="38.25">
      <c r="A39" s="5"/>
      <c r="B39" s="5"/>
      <c r="C39" s="42" t="s">
        <v>62</v>
      </c>
      <c r="D39" s="42"/>
      <c r="E39" s="3"/>
      <c r="F39" s="3"/>
      <c r="G39" s="3" t="s">
        <v>110</v>
      </c>
      <c r="H39" s="3"/>
      <c r="I39" s="35"/>
      <c r="J39" s="5"/>
      <c r="K39" s="5" t="s">
        <v>111</v>
      </c>
      <c r="L39" s="73"/>
    </row>
    <row r="40" spans="1:12" ht="12.75">
      <c r="A40" s="5"/>
      <c r="B40" s="5"/>
      <c r="C40" s="1"/>
      <c r="D40" s="1"/>
      <c r="E40" s="3"/>
      <c r="F40" s="3"/>
      <c r="G40" s="35"/>
      <c r="H40" s="35"/>
      <c r="I40" s="35"/>
      <c r="J40" s="5"/>
      <c r="K40" s="5"/>
      <c r="L40" s="73"/>
    </row>
    <row r="41" spans="1:12" ht="12.75">
      <c r="A41" s="5"/>
      <c r="B41" s="5"/>
      <c r="C41" s="5" t="s">
        <v>30</v>
      </c>
      <c r="D41" s="5"/>
      <c r="E41" s="35"/>
      <c r="F41" s="35"/>
      <c r="G41" s="35"/>
      <c r="H41" s="35"/>
      <c r="I41" s="35"/>
      <c r="J41" s="5"/>
      <c r="K41" s="5"/>
      <c r="L41" s="73"/>
    </row>
    <row r="42" spans="1:12" ht="12.75">
      <c r="A42" s="5"/>
      <c r="B42" s="5"/>
      <c r="C42" s="5" t="s">
        <v>21</v>
      </c>
      <c r="D42" s="5"/>
      <c r="E42" s="3"/>
      <c r="F42" s="3"/>
      <c r="G42" s="3"/>
      <c r="H42" s="3"/>
      <c r="I42" s="3"/>
      <c r="J42" s="5"/>
      <c r="K42" s="5"/>
      <c r="L42" s="73"/>
    </row>
    <row r="43" spans="1:12" ht="12.75">
      <c r="A43" s="5"/>
      <c r="B43" s="5"/>
      <c r="C43" s="5"/>
      <c r="D43" s="5"/>
      <c r="E43" s="3"/>
      <c r="F43" s="3"/>
      <c r="G43" s="5"/>
      <c r="H43" s="5"/>
      <c r="I43" s="5"/>
      <c r="J43" s="5"/>
      <c r="K43" s="5"/>
      <c r="L43" s="73"/>
    </row>
    <row r="44" spans="1:12" ht="12.75">
      <c r="A44" s="5"/>
      <c r="B44" s="5"/>
      <c r="C44" s="5" t="s">
        <v>91</v>
      </c>
      <c r="D44" s="5"/>
      <c r="E44" s="5"/>
      <c r="F44" s="5"/>
      <c r="G44" s="5"/>
      <c r="H44" s="5"/>
      <c r="I44" s="5"/>
      <c r="J44" s="5"/>
      <c r="K44" s="5"/>
      <c r="L44" s="73"/>
    </row>
    <row r="45" spans="1:12" ht="12.75" customHeight="1">
      <c r="A45" s="5"/>
      <c r="B45" s="5"/>
      <c r="C45" s="5"/>
      <c r="D45" s="5"/>
      <c r="E45" s="5"/>
      <c r="F45" s="5"/>
      <c r="G45" s="5"/>
      <c r="H45" s="5"/>
      <c r="I45" s="5"/>
      <c r="J45" s="15"/>
      <c r="K45" s="5"/>
      <c r="L45" s="73"/>
    </row>
    <row r="46" spans="1:12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73"/>
    </row>
    <row r="47" spans="1:12" ht="12.75">
      <c r="A47" s="5"/>
      <c r="B47" s="5"/>
      <c r="C47" s="82" t="s">
        <v>97</v>
      </c>
      <c r="D47" s="82"/>
      <c r="E47" s="1"/>
      <c r="F47" s="1"/>
      <c r="G47" s="5"/>
      <c r="H47" s="5"/>
      <c r="I47" s="5"/>
      <c r="J47" s="5"/>
      <c r="K47" s="5"/>
      <c r="L47" s="73"/>
    </row>
    <row r="48" spans="1:12" ht="12.75">
      <c r="A48" s="5"/>
      <c r="B48" s="5"/>
      <c r="C48" s="5" t="s">
        <v>98</v>
      </c>
      <c r="D48" s="5"/>
      <c r="E48" s="5"/>
      <c r="F48" s="5"/>
      <c r="G48" s="5"/>
      <c r="H48" s="5"/>
      <c r="I48" s="5"/>
      <c r="J48" s="5"/>
      <c r="K48" s="5"/>
      <c r="L48" s="73"/>
    </row>
    <row r="49" spans="1:11" ht="12.75">
      <c r="A49" s="5"/>
      <c r="B49" s="5"/>
      <c r="C49" s="15"/>
      <c r="D49" s="15"/>
      <c r="E49" s="36"/>
      <c r="F49" s="36"/>
      <c r="G49" s="5"/>
      <c r="H49" s="5"/>
      <c r="I49" s="5"/>
      <c r="J49" s="5"/>
      <c r="K49" s="5"/>
    </row>
    <row r="50" spans="1:11" ht="25.5">
      <c r="A50" s="5"/>
      <c r="B50" s="5"/>
      <c r="C50" s="15" t="s">
        <v>137</v>
      </c>
      <c r="D50" s="15"/>
      <c r="E50" s="5"/>
      <c r="F50" s="5"/>
      <c r="G50" s="5"/>
      <c r="H50" s="5"/>
      <c r="I50" s="5"/>
      <c r="J50" s="5"/>
      <c r="K50" s="5"/>
    </row>
    <row r="51" spans="1:11" ht="15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</row>
    <row r="52" spans="3:4" ht="12.75">
      <c r="C52" s="5"/>
      <c r="D52" s="5"/>
    </row>
    <row r="53" spans="5:6" ht="12.75">
      <c r="E53" s="1"/>
      <c r="F53" s="1"/>
    </row>
    <row r="76" spans="3:4" ht="12.75">
      <c r="C76" s="1"/>
      <c r="D76" s="1"/>
    </row>
    <row r="79" spans="5:6" ht="12.75">
      <c r="E79" s="1"/>
      <c r="F79" s="1"/>
    </row>
  </sheetData>
  <sheetProtection/>
  <mergeCells count="6">
    <mergeCell ref="C2:K2"/>
    <mergeCell ref="C3:K3"/>
    <mergeCell ref="A4:A5"/>
    <mergeCell ref="B4:B5"/>
    <mergeCell ref="C4:C5"/>
    <mergeCell ref="D4:K4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PageLayoutView="0" workbookViewId="0" topLeftCell="A1">
      <selection activeCell="N30" sqref="N30"/>
    </sheetView>
  </sheetViews>
  <sheetFormatPr defaultColWidth="9.140625" defaultRowHeight="12.75"/>
  <cols>
    <col min="1" max="1" width="5.140625" style="0" customWidth="1"/>
    <col min="2" max="2" width="5.421875" style="0" customWidth="1"/>
    <col min="3" max="3" width="34.8515625" style="0" customWidth="1"/>
    <col min="4" max="4" width="10.140625" style="0" customWidth="1"/>
    <col min="5" max="5" width="12.140625" style="0" customWidth="1"/>
    <col min="6" max="6" width="10.28125" style="0" customWidth="1"/>
    <col min="7" max="8" width="12.140625" style="0" customWidth="1"/>
    <col min="9" max="9" width="9.140625" style="0" customWidth="1"/>
    <col min="10" max="10" width="12.00390625" style="0" customWidth="1"/>
    <col min="11" max="11" width="11.00390625" style="0" customWidth="1"/>
    <col min="13" max="13" width="10.8515625" style="0" customWidth="1"/>
    <col min="14" max="14" width="10.28125" style="0" customWidth="1"/>
  </cols>
  <sheetData>
    <row r="1" spans="1:10" ht="12.75" customHeight="1">
      <c r="A1" s="2"/>
      <c r="B1" s="2"/>
      <c r="C1" s="2"/>
      <c r="D1" s="2"/>
      <c r="E1" s="2"/>
      <c r="F1" s="2"/>
      <c r="J1" s="46"/>
    </row>
    <row r="2" spans="1:10" ht="15">
      <c r="A2" s="37"/>
      <c r="B2" s="37"/>
      <c r="C2" s="112" t="s">
        <v>0</v>
      </c>
      <c r="D2" s="112"/>
      <c r="E2" s="112"/>
      <c r="F2" s="112"/>
      <c r="G2" s="113"/>
      <c r="H2" s="113"/>
      <c r="I2" s="113"/>
      <c r="J2" s="113"/>
    </row>
    <row r="3" spans="1:10" ht="15">
      <c r="A3" s="38"/>
      <c r="B3" s="38"/>
      <c r="C3" s="110" t="s">
        <v>138</v>
      </c>
      <c r="D3" s="110"/>
      <c r="E3" s="110"/>
      <c r="F3" s="110"/>
      <c r="G3" s="111"/>
      <c r="H3" s="111"/>
      <c r="I3" s="111"/>
      <c r="J3" s="111"/>
    </row>
    <row r="4" spans="1:10" ht="26.25" customHeight="1">
      <c r="A4" s="106" t="s">
        <v>6</v>
      </c>
      <c r="B4" s="101" t="s">
        <v>7</v>
      </c>
      <c r="C4" s="108" t="s">
        <v>1</v>
      </c>
      <c r="D4" s="115" t="s">
        <v>13</v>
      </c>
      <c r="E4" s="116"/>
      <c r="F4" s="116"/>
      <c r="G4" s="116"/>
      <c r="H4" s="116"/>
      <c r="I4" s="116"/>
      <c r="J4" s="116"/>
    </row>
    <row r="5" spans="1:10" ht="86.25" customHeight="1">
      <c r="A5" s="107"/>
      <c r="B5" s="102"/>
      <c r="C5" s="109"/>
      <c r="D5" s="85" t="s">
        <v>113</v>
      </c>
      <c r="E5" s="17" t="s">
        <v>112</v>
      </c>
      <c r="F5" s="17" t="s">
        <v>86</v>
      </c>
      <c r="G5" s="86" t="s">
        <v>143</v>
      </c>
      <c r="H5" s="86" t="s">
        <v>144</v>
      </c>
      <c r="I5" s="87" t="s">
        <v>14</v>
      </c>
      <c r="J5" s="88" t="s">
        <v>8</v>
      </c>
    </row>
    <row r="6" spans="1:10" ht="17.25" customHeight="1">
      <c r="A6" s="43" t="s">
        <v>17</v>
      </c>
      <c r="B6" s="44"/>
      <c r="C6" s="43" t="s">
        <v>5</v>
      </c>
      <c r="D6" s="92">
        <v>1024300</v>
      </c>
      <c r="E6" s="45">
        <f>SUM(E19:E23)</f>
        <v>726266</v>
      </c>
      <c r="F6" s="45">
        <f>SUM(F25:F27)</f>
        <v>220792</v>
      </c>
      <c r="G6" s="45">
        <v>777765</v>
      </c>
      <c r="H6" s="45">
        <v>2040883</v>
      </c>
      <c r="I6" s="45">
        <f>SUM(I7+I9+I11+I33)</f>
        <v>236304</v>
      </c>
      <c r="J6" s="45">
        <f>SUM(D6:I6)</f>
        <v>5026310</v>
      </c>
    </row>
    <row r="7" spans="1:10" ht="16.5" customHeight="1">
      <c r="A7" s="10">
        <v>1</v>
      </c>
      <c r="B7" s="9"/>
      <c r="C7" s="100" t="s">
        <v>3</v>
      </c>
      <c r="D7" s="100"/>
      <c r="E7" s="11"/>
      <c r="F7" s="11"/>
      <c r="G7" s="11"/>
      <c r="H7" s="11"/>
      <c r="I7" s="11">
        <v>27600</v>
      </c>
      <c r="J7" s="11">
        <f>SUM(J8:J8)</f>
        <v>27600</v>
      </c>
    </row>
    <row r="8" spans="1:10" ht="29.25" customHeight="1">
      <c r="A8" s="20" t="s">
        <v>18</v>
      </c>
      <c r="B8" s="21" t="s">
        <v>15</v>
      </c>
      <c r="C8" s="22" t="s">
        <v>16</v>
      </c>
      <c r="D8" s="22"/>
      <c r="E8" s="23"/>
      <c r="F8" s="23"/>
      <c r="G8" s="21"/>
      <c r="H8" s="21"/>
      <c r="I8" s="49">
        <v>27600</v>
      </c>
      <c r="J8" s="83">
        <f>SUM(E8:I8)</f>
        <v>27600</v>
      </c>
    </row>
    <row r="9" spans="1:10" ht="29.25" customHeight="1">
      <c r="A9" s="39">
        <v>2</v>
      </c>
      <c r="B9" s="96"/>
      <c r="C9" s="97" t="s">
        <v>139</v>
      </c>
      <c r="D9" s="97"/>
      <c r="E9" s="98"/>
      <c r="F9" s="98"/>
      <c r="G9" s="96"/>
      <c r="H9" s="96"/>
      <c r="I9" s="99">
        <v>5204</v>
      </c>
      <c r="J9" s="99">
        <v>5204</v>
      </c>
    </row>
    <row r="10" spans="1:10" ht="37.5" customHeight="1">
      <c r="A10" s="20" t="s">
        <v>100</v>
      </c>
      <c r="B10" s="21" t="s">
        <v>23</v>
      </c>
      <c r="C10" s="22" t="s">
        <v>135</v>
      </c>
      <c r="D10" s="22"/>
      <c r="E10" s="23"/>
      <c r="F10" s="23"/>
      <c r="G10" s="21"/>
      <c r="H10" s="21"/>
      <c r="I10" s="49">
        <v>5204</v>
      </c>
      <c r="J10" s="83">
        <v>5204</v>
      </c>
    </row>
    <row r="11" spans="1:10" ht="25.5">
      <c r="A11" s="18">
        <v>3</v>
      </c>
      <c r="B11" s="14"/>
      <c r="C11" s="26" t="s">
        <v>24</v>
      </c>
      <c r="D11" s="60">
        <v>1024300</v>
      </c>
      <c r="E11" s="25">
        <f>SUM(E19:E31)</f>
        <v>726266</v>
      </c>
      <c r="F11" s="25">
        <v>220000</v>
      </c>
      <c r="G11" s="25">
        <v>777765</v>
      </c>
      <c r="H11" s="25">
        <v>2040883</v>
      </c>
      <c r="I11" s="25">
        <f>SUM(I25:I32)</f>
        <v>83500</v>
      </c>
      <c r="J11" s="25">
        <f>SUM(D11:I11)</f>
        <v>4872714</v>
      </c>
    </row>
    <row r="12" spans="1:10" ht="21" customHeight="1">
      <c r="A12" s="30" t="s">
        <v>19</v>
      </c>
      <c r="B12" s="14" t="s">
        <v>12</v>
      </c>
      <c r="C12" s="48" t="s">
        <v>118</v>
      </c>
      <c r="D12" s="90">
        <v>160000</v>
      </c>
      <c r="E12" s="63"/>
      <c r="F12" s="63"/>
      <c r="G12" s="63"/>
      <c r="H12" s="63"/>
      <c r="I12" s="63"/>
      <c r="J12" s="63"/>
    </row>
    <row r="13" spans="1:10" ht="25.5">
      <c r="A13" s="30">
        <v>32.2</v>
      </c>
      <c r="B13" s="14" t="s">
        <v>12</v>
      </c>
      <c r="C13" s="48" t="s">
        <v>115</v>
      </c>
      <c r="D13" s="90">
        <v>15000</v>
      </c>
      <c r="E13" s="63"/>
      <c r="F13" s="63"/>
      <c r="G13" s="63"/>
      <c r="H13" s="63"/>
      <c r="I13" s="63"/>
      <c r="J13" s="63"/>
    </row>
    <row r="14" spans="1:10" ht="25.5">
      <c r="A14" s="89" t="s">
        <v>36</v>
      </c>
      <c r="B14" s="31" t="s">
        <v>12</v>
      </c>
      <c r="C14" s="48" t="s">
        <v>116</v>
      </c>
      <c r="D14" s="90">
        <v>280000</v>
      </c>
      <c r="E14" s="63"/>
      <c r="F14" s="63"/>
      <c r="G14" s="63"/>
      <c r="H14" s="63"/>
      <c r="I14" s="63"/>
      <c r="J14" s="63"/>
    </row>
    <row r="15" spans="1:10" ht="25.5">
      <c r="A15" s="89" t="s">
        <v>38</v>
      </c>
      <c r="B15" s="31" t="s">
        <v>12</v>
      </c>
      <c r="C15" s="48" t="s">
        <v>117</v>
      </c>
      <c r="D15" s="90">
        <v>125000</v>
      </c>
      <c r="E15" s="63"/>
      <c r="F15" s="63"/>
      <c r="G15" s="63"/>
      <c r="H15" s="63"/>
      <c r="I15" s="63"/>
      <c r="J15" s="63"/>
    </row>
    <row r="16" spans="1:10" ht="25.5">
      <c r="A16" s="89" t="s">
        <v>40</v>
      </c>
      <c r="B16" s="31" t="s">
        <v>12</v>
      </c>
      <c r="C16" s="48" t="s">
        <v>119</v>
      </c>
      <c r="D16" s="90">
        <v>110000</v>
      </c>
      <c r="E16" s="63"/>
      <c r="F16" s="63"/>
      <c r="G16" s="63"/>
      <c r="H16" s="63"/>
      <c r="I16" s="63"/>
      <c r="J16" s="63"/>
    </row>
    <row r="17" spans="1:10" ht="25.5">
      <c r="A17" s="89" t="s">
        <v>42</v>
      </c>
      <c r="B17" s="31" t="s">
        <v>12</v>
      </c>
      <c r="C17" s="48" t="s">
        <v>120</v>
      </c>
      <c r="D17" s="90">
        <v>230000</v>
      </c>
      <c r="E17" s="63"/>
      <c r="F17" s="63"/>
      <c r="G17" s="63"/>
      <c r="H17" s="63"/>
      <c r="I17" s="63"/>
      <c r="J17" s="63"/>
    </row>
    <row r="18" spans="1:10" ht="25.5">
      <c r="A18" s="89" t="s">
        <v>44</v>
      </c>
      <c r="B18" s="31" t="s">
        <v>12</v>
      </c>
      <c r="C18" s="48" t="s">
        <v>121</v>
      </c>
      <c r="D18" s="90">
        <v>28900</v>
      </c>
      <c r="E18" s="63"/>
      <c r="F18" s="63"/>
      <c r="G18" s="63"/>
      <c r="H18" s="63"/>
      <c r="I18" s="63"/>
      <c r="J18" s="63"/>
    </row>
    <row r="19" spans="1:11" ht="25.5">
      <c r="A19" s="30" t="s">
        <v>140</v>
      </c>
      <c r="B19" s="14" t="s">
        <v>12</v>
      </c>
      <c r="C19" s="48" t="s">
        <v>67</v>
      </c>
      <c r="D19" s="48"/>
      <c r="E19" s="53">
        <v>169254</v>
      </c>
      <c r="F19" s="53"/>
      <c r="G19" s="63"/>
      <c r="H19" s="63"/>
      <c r="I19" s="63"/>
      <c r="J19" s="63">
        <v>169254</v>
      </c>
      <c r="K19" s="4"/>
    </row>
    <row r="20" spans="1:10" ht="12.75">
      <c r="A20" s="30" t="s">
        <v>46</v>
      </c>
      <c r="B20" s="14" t="s">
        <v>12</v>
      </c>
      <c r="C20" s="48" t="s">
        <v>68</v>
      </c>
      <c r="D20" s="48"/>
      <c r="E20" s="53">
        <v>188516</v>
      </c>
      <c r="F20" s="53"/>
      <c r="G20" s="63"/>
      <c r="H20" s="63"/>
      <c r="I20" s="63"/>
      <c r="J20" s="63"/>
    </row>
    <row r="21" spans="1:10" ht="25.5">
      <c r="A21" s="30" t="s">
        <v>48</v>
      </c>
      <c r="B21" s="14" t="s">
        <v>12</v>
      </c>
      <c r="C21" s="62" t="s">
        <v>69</v>
      </c>
      <c r="D21" s="62"/>
      <c r="E21" s="53">
        <v>157197</v>
      </c>
      <c r="F21" s="53"/>
      <c r="G21" s="63"/>
      <c r="H21" s="63"/>
      <c r="I21" s="63"/>
      <c r="J21" s="63"/>
    </row>
    <row r="22" spans="1:10" ht="25.5">
      <c r="A22" s="30" t="s">
        <v>50</v>
      </c>
      <c r="B22" s="14" t="s">
        <v>12</v>
      </c>
      <c r="C22" s="48" t="s">
        <v>70</v>
      </c>
      <c r="D22" s="48"/>
      <c r="E22" s="53">
        <v>65903</v>
      </c>
      <c r="F22" s="53"/>
      <c r="G22" s="63"/>
      <c r="H22" s="63"/>
      <c r="I22" s="63"/>
      <c r="J22" s="63"/>
    </row>
    <row r="23" spans="1:10" ht="25.5">
      <c r="A23" s="30" t="s">
        <v>51</v>
      </c>
      <c r="B23" s="14" t="s">
        <v>12</v>
      </c>
      <c r="C23" s="48" t="s">
        <v>71</v>
      </c>
      <c r="D23" s="48"/>
      <c r="E23" s="53">
        <v>145396</v>
      </c>
      <c r="F23" s="53"/>
      <c r="G23" s="63"/>
      <c r="H23" s="63"/>
      <c r="I23" s="63"/>
      <c r="J23" s="63"/>
    </row>
    <row r="24" spans="1:11" ht="30.75" customHeight="1">
      <c r="A24" s="27" t="s">
        <v>52</v>
      </c>
      <c r="B24" s="28" t="s">
        <v>12</v>
      </c>
      <c r="C24" s="29" t="s">
        <v>34</v>
      </c>
      <c r="D24" s="29"/>
      <c r="E24" s="24"/>
      <c r="F24" s="24"/>
      <c r="G24" s="24">
        <v>777765</v>
      </c>
      <c r="H24" s="24"/>
      <c r="I24" s="21"/>
      <c r="J24" s="23">
        <f>SUM(E24:I24)</f>
        <v>777765</v>
      </c>
      <c r="K24" s="73"/>
    </row>
    <row r="25" spans="1:13" ht="24.75" customHeight="1">
      <c r="A25" s="30" t="s">
        <v>53</v>
      </c>
      <c r="B25" s="14" t="s">
        <v>12</v>
      </c>
      <c r="C25" s="31" t="s">
        <v>99</v>
      </c>
      <c r="D25" s="31"/>
      <c r="E25" s="24"/>
      <c r="F25" s="24">
        <v>65536</v>
      </c>
      <c r="G25" s="24"/>
      <c r="H25" s="24"/>
      <c r="I25" s="24"/>
      <c r="J25" s="24">
        <f>SUM(F25:I25)</f>
        <v>65536</v>
      </c>
      <c r="K25" s="77"/>
      <c r="M25" s="77"/>
    </row>
    <row r="26" spans="1:13" ht="24.75" customHeight="1">
      <c r="A26" s="30" t="s">
        <v>54</v>
      </c>
      <c r="B26" s="14" t="s">
        <v>12</v>
      </c>
      <c r="C26" s="31" t="s">
        <v>107</v>
      </c>
      <c r="D26" s="31"/>
      <c r="E26" s="24"/>
      <c r="F26" s="24">
        <v>70929</v>
      </c>
      <c r="G26" s="24"/>
      <c r="H26" s="24"/>
      <c r="I26" s="24"/>
      <c r="J26" s="24">
        <f>SUM(F26:I26)</f>
        <v>70929</v>
      </c>
      <c r="K26" s="77"/>
      <c r="M26" s="77"/>
    </row>
    <row r="27" spans="1:13" ht="24.75" customHeight="1">
      <c r="A27" s="30" t="s">
        <v>55</v>
      </c>
      <c r="B27" s="14" t="s">
        <v>12</v>
      </c>
      <c r="C27" s="31" t="s">
        <v>108</v>
      </c>
      <c r="D27" s="31"/>
      <c r="E27" s="24"/>
      <c r="F27" s="24">
        <v>84327</v>
      </c>
      <c r="G27" s="24"/>
      <c r="H27" s="24"/>
      <c r="I27" s="24"/>
      <c r="J27" s="24">
        <f>SUM(F27:I27)</f>
        <v>84327</v>
      </c>
      <c r="K27" s="77"/>
      <c r="M27" s="77"/>
    </row>
    <row r="28" spans="1:11" ht="24.75" customHeight="1">
      <c r="A28" s="30" t="s">
        <v>56</v>
      </c>
      <c r="B28" s="14" t="s">
        <v>12</v>
      </c>
      <c r="C28" s="31" t="s">
        <v>90</v>
      </c>
      <c r="D28" s="31"/>
      <c r="E28" s="24"/>
      <c r="F28" s="24"/>
      <c r="G28" s="24"/>
      <c r="H28" s="24">
        <v>2040883</v>
      </c>
      <c r="I28" s="24"/>
      <c r="J28" s="24">
        <v>2040883</v>
      </c>
      <c r="K28" s="73"/>
    </row>
    <row r="29" spans="1:11" ht="46.5" customHeight="1">
      <c r="A29" s="30" t="s">
        <v>88</v>
      </c>
      <c r="B29" s="14" t="s">
        <v>12</v>
      </c>
      <c r="C29" s="93" t="s">
        <v>133</v>
      </c>
      <c r="D29" s="94">
        <v>75400</v>
      </c>
      <c r="E29" s="24"/>
      <c r="F29" s="24"/>
      <c r="G29" s="24"/>
      <c r="H29" s="24"/>
      <c r="I29" s="24"/>
      <c r="J29" s="24"/>
      <c r="K29" s="73"/>
    </row>
    <row r="30" spans="1:12" ht="24.75" customHeight="1">
      <c r="A30" s="47" t="s">
        <v>89</v>
      </c>
      <c r="B30" s="14" t="s">
        <v>23</v>
      </c>
      <c r="C30" s="31" t="s">
        <v>28</v>
      </c>
      <c r="D30" s="31"/>
      <c r="E30" s="24"/>
      <c r="F30" s="24"/>
      <c r="G30" s="24"/>
      <c r="H30" s="24"/>
      <c r="I30" s="24">
        <v>33000</v>
      </c>
      <c r="J30" s="24">
        <v>33000</v>
      </c>
      <c r="K30" s="73"/>
      <c r="L30" s="3"/>
    </row>
    <row r="31" spans="1:11" ht="29.25" customHeight="1">
      <c r="A31" s="30" t="s">
        <v>141</v>
      </c>
      <c r="B31" s="14" t="s">
        <v>23</v>
      </c>
      <c r="C31" s="22" t="s">
        <v>29</v>
      </c>
      <c r="D31" s="22"/>
      <c r="E31" s="24"/>
      <c r="F31" s="24"/>
      <c r="G31" s="24"/>
      <c r="H31" s="24"/>
      <c r="I31" s="24">
        <v>25500</v>
      </c>
      <c r="J31" s="24">
        <v>25500</v>
      </c>
      <c r="K31" s="73"/>
    </row>
    <row r="32" spans="1:11" ht="38.25">
      <c r="A32" s="30">
        <v>3.21</v>
      </c>
      <c r="B32" s="14" t="s">
        <v>78</v>
      </c>
      <c r="C32" s="22" t="s">
        <v>136</v>
      </c>
      <c r="D32" s="22"/>
      <c r="E32" s="24"/>
      <c r="F32" s="24"/>
      <c r="G32" s="24"/>
      <c r="H32" s="24"/>
      <c r="I32" s="24">
        <v>25000</v>
      </c>
      <c r="J32" s="24">
        <v>25000</v>
      </c>
      <c r="K32" s="73"/>
    </row>
    <row r="33" spans="1:11" ht="25.5">
      <c r="A33" s="59" t="s">
        <v>142</v>
      </c>
      <c r="B33" s="57"/>
      <c r="C33" s="26" t="s">
        <v>66</v>
      </c>
      <c r="D33" s="26"/>
      <c r="E33" s="58"/>
      <c r="F33" s="58"/>
      <c r="G33" s="58"/>
      <c r="H33" s="58"/>
      <c r="I33" s="60">
        <f>SUM(I34+I35)</f>
        <v>120000</v>
      </c>
      <c r="J33" s="61">
        <v>120000</v>
      </c>
      <c r="K33" s="73"/>
    </row>
    <row r="34" spans="1:11" ht="25.5">
      <c r="A34" s="41" t="s">
        <v>27</v>
      </c>
      <c r="B34" s="21" t="s">
        <v>23</v>
      </c>
      <c r="C34" s="32" t="s">
        <v>73</v>
      </c>
      <c r="D34" s="32"/>
      <c r="E34" s="23"/>
      <c r="F34" s="23"/>
      <c r="G34" s="23"/>
      <c r="H34" s="23"/>
      <c r="I34" s="23">
        <v>120000</v>
      </c>
      <c r="J34" s="23">
        <v>120000</v>
      </c>
      <c r="K34" s="73"/>
    </row>
    <row r="35" spans="1:11" ht="2.25" customHeight="1">
      <c r="A35" s="41"/>
      <c r="B35" s="21"/>
      <c r="C35" s="32"/>
      <c r="D35" s="32"/>
      <c r="E35" s="23"/>
      <c r="F35" s="23"/>
      <c r="G35" s="23"/>
      <c r="H35" s="23"/>
      <c r="I35" s="23"/>
      <c r="J35" s="23"/>
      <c r="K35" s="73"/>
    </row>
    <row r="36" spans="1:11" ht="16.5" customHeight="1">
      <c r="A36" s="9"/>
      <c r="B36" s="9"/>
      <c r="C36" s="10" t="s">
        <v>4</v>
      </c>
      <c r="D36" s="91">
        <f>SUM(D12:D34)</f>
        <v>1024300</v>
      </c>
      <c r="E36" s="11">
        <f>SUM(E19:E23)</f>
        <v>726266</v>
      </c>
      <c r="F36" s="11">
        <f>SUM(F19:F28)</f>
        <v>220792</v>
      </c>
      <c r="G36" s="11">
        <v>777765</v>
      </c>
      <c r="H36" s="11">
        <v>2040883</v>
      </c>
      <c r="I36" s="11">
        <f>SUM(I7+I11+I33+I9)</f>
        <v>236304</v>
      </c>
      <c r="J36" s="11">
        <f>SUM(D36:I36)</f>
        <v>5026310</v>
      </c>
      <c r="K36" s="73"/>
    </row>
    <row r="37" spans="1:11" ht="16.5" customHeight="1">
      <c r="A37" s="33"/>
      <c r="B37" s="33"/>
      <c r="C37" s="54" t="s">
        <v>9</v>
      </c>
      <c r="D37" s="54"/>
      <c r="E37" s="6"/>
      <c r="F37" s="6"/>
      <c r="G37" s="34"/>
      <c r="H37" s="34"/>
      <c r="I37" s="34"/>
      <c r="J37" s="6"/>
      <c r="K37" s="73"/>
    </row>
    <row r="38" spans="1:11" ht="16.5" customHeight="1">
      <c r="A38" s="33"/>
      <c r="B38" s="33"/>
      <c r="C38" s="54" t="s">
        <v>10</v>
      </c>
      <c r="D38" s="54"/>
      <c r="E38" s="6">
        <f>SUM(D12+D13+D14+D15+D16+D17+D18+E19+E20+E21+E22+E23+G24+F25+F26+F27+H28+D29+I25+I26+I27)</f>
        <v>4790006</v>
      </c>
      <c r="F38" s="6"/>
      <c r="G38" s="6"/>
      <c r="H38" s="6"/>
      <c r="I38" s="6"/>
      <c r="J38" s="6"/>
      <c r="K38" s="73"/>
    </row>
    <row r="39" spans="1:11" ht="12.75">
      <c r="A39" s="5"/>
      <c r="B39" s="5"/>
      <c r="C39" s="1" t="s">
        <v>11</v>
      </c>
      <c r="D39" s="1"/>
      <c r="E39" s="55">
        <f>SUM(I10+I30+I31+I32+I34)</f>
        <v>208704</v>
      </c>
      <c r="F39" s="55"/>
      <c r="G39" s="3"/>
      <c r="H39" s="35"/>
      <c r="I39" s="35"/>
      <c r="J39" s="35"/>
      <c r="K39" s="73"/>
    </row>
    <row r="40" spans="1:11" ht="38.25">
      <c r="A40" s="5"/>
      <c r="B40" s="5"/>
      <c r="C40" s="42" t="s">
        <v>62</v>
      </c>
      <c r="D40" s="42"/>
      <c r="E40" s="3">
        <f>SUM(I8)</f>
        <v>27600</v>
      </c>
      <c r="F40" s="3"/>
      <c r="G40" s="3"/>
      <c r="H40" s="35"/>
      <c r="I40" s="5"/>
      <c r="J40" s="5"/>
      <c r="K40" s="73"/>
    </row>
    <row r="41" spans="1:11" ht="12.75">
      <c r="A41" s="5"/>
      <c r="B41" s="5"/>
      <c r="C41" s="1"/>
      <c r="D41" s="1"/>
      <c r="E41" s="3"/>
      <c r="F41" s="3"/>
      <c r="G41" s="35"/>
      <c r="H41" s="35"/>
      <c r="I41" s="5"/>
      <c r="J41" s="5"/>
      <c r="K41" s="73"/>
    </row>
    <row r="42" spans="1:11" ht="12.75">
      <c r="A42" s="5"/>
      <c r="B42" s="5"/>
      <c r="C42" s="5" t="s">
        <v>30</v>
      </c>
      <c r="D42" s="5"/>
      <c r="E42" s="35"/>
      <c r="F42" s="35"/>
      <c r="G42" s="35"/>
      <c r="H42" s="35"/>
      <c r="I42" s="5"/>
      <c r="J42" s="5"/>
      <c r="K42" s="73"/>
    </row>
    <row r="43" spans="1:11" ht="12.75">
      <c r="A43" s="5"/>
      <c r="B43" s="5"/>
      <c r="C43" s="5" t="s">
        <v>21</v>
      </c>
      <c r="D43" s="5"/>
      <c r="E43" s="3"/>
      <c r="F43" s="3"/>
      <c r="G43" s="3"/>
      <c r="H43" s="3"/>
      <c r="I43" s="5"/>
      <c r="J43" s="5"/>
      <c r="K43" s="73"/>
    </row>
    <row r="44" spans="1:11" ht="12.75">
      <c r="A44" s="5"/>
      <c r="B44" s="5"/>
      <c r="C44" s="5"/>
      <c r="D44" s="5"/>
      <c r="E44" s="3"/>
      <c r="F44" s="3"/>
      <c r="G44" s="5"/>
      <c r="H44" s="5"/>
      <c r="I44" s="5"/>
      <c r="J44" s="5"/>
      <c r="K44" s="73"/>
    </row>
    <row r="45" spans="1:1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73"/>
    </row>
    <row r="46" spans="1:11" ht="12.75" customHeight="1">
      <c r="A46" s="5"/>
      <c r="B46" s="5"/>
      <c r="C46" s="5"/>
      <c r="D46" s="5"/>
      <c r="E46" s="5"/>
      <c r="F46" s="5"/>
      <c r="G46" s="1"/>
      <c r="H46" s="5"/>
      <c r="I46" s="15"/>
      <c r="J46" s="5"/>
      <c r="K46" s="73"/>
    </row>
    <row r="47" spans="1:1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73"/>
    </row>
    <row r="48" spans="1:11" ht="12.75">
      <c r="A48" s="5"/>
      <c r="B48" s="5"/>
      <c r="C48" s="82"/>
      <c r="D48" s="82"/>
      <c r="E48" s="1"/>
      <c r="F48" s="1"/>
      <c r="G48" s="5"/>
      <c r="H48" s="5"/>
      <c r="I48" s="5"/>
      <c r="J48" s="5"/>
      <c r="K48" s="73"/>
    </row>
    <row r="49" spans="1:1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73"/>
    </row>
    <row r="50" spans="1:10" ht="12.75">
      <c r="A50" s="5"/>
      <c r="B50" s="5"/>
      <c r="C50" s="15"/>
      <c r="D50" s="15"/>
      <c r="E50" s="36"/>
      <c r="F50" s="36"/>
      <c r="G50" s="5"/>
      <c r="H50" s="5"/>
      <c r="I50" s="5"/>
      <c r="J50" s="5"/>
    </row>
    <row r="51" spans="1:10" ht="12.75">
      <c r="A51" s="5"/>
      <c r="B51" s="5"/>
      <c r="C51" s="15"/>
      <c r="D51" s="15"/>
      <c r="E51" s="5"/>
      <c r="F51" s="5"/>
      <c r="G51" s="5"/>
      <c r="H51" s="5"/>
      <c r="I51" s="5"/>
      <c r="J51" s="5"/>
    </row>
    <row r="52" spans="1:10" ht="15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</row>
    <row r="53" spans="3:4" ht="12.75">
      <c r="C53" s="5"/>
      <c r="D53" s="5"/>
    </row>
    <row r="54" spans="5:6" ht="12.75">
      <c r="E54" s="1"/>
      <c r="F54" s="1"/>
    </row>
    <row r="56" ht="12.75">
      <c r="C56" s="95"/>
    </row>
    <row r="77" spans="3:4" ht="12.75">
      <c r="C77" s="1"/>
      <c r="D77" s="1"/>
    </row>
    <row r="80" spans="5:6" ht="12.75">
      <c r="E80" s="1"/>
      <c r="F80" s="1"/>
    </row>
  </sheetData>
  <sheetProtection/>
  <mergeCells count="6">
    <mergeCell ref="C2:J2"/>
    <mergeCell ref="C3:J3"/>
    <mergeCell ref="A4:A5"/>
    <mergeCell ref="B4:B5"/>
    <mergeCell ref="C4:C5"/>
    <mergeCell ref="D4:J4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</dc:creator>
  <cp:keywords/>
  <dc:description/>
  <cp:lastModifiedBy>Galya_PC</cp:lastModifiedBy>
  <cp:lastPrinted>2023-08-21T12:11:11Z</cp:lastPrinted>
  <dcterms:created xsi:type="dcterms:W3CDTF">2013-01-21T10:55:51Z</dcterms:created>
  <dcterms:modified xsi:type="dcterms:W3CDTF">2023-08-21T12:11:18Z</dcterms:modified>
  <cp:category/>
  <cp:version/>
  <cp:contentType/>
  <cp:contentStatus/>
</cp:coreProperties>
</file>