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5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6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6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3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<sst xmlns="http://schemas.openxmlformats.org/spreadsheetml/2006/main" count="3386" uniqueCount="2084">
  <si>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</si>
  <si>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</si>
  <si>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</si>
  <si>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</si>
  <si>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</si>
  <si>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</si>
  <si>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</si>
  <si>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</si>
  <si>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</si>
  <si>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</si>
  <si>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</si>
  <si>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</si>
  <si>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</si>
  <si>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</si>
  <si>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</si>
  <si>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</si>
  <si>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</si>
  <si>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</si>
  <si>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</si>
  <si>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</si>
  <si>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</si>
  <si>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</si>
  <si>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</si>
  <si>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</si>
  <si>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</si>
  <si>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</si>
  <si>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</si>
  <si>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</si>
  <si>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</si>
  <si>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</si>
  <si>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</si>
  <si>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</si>
  <si>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</si>
  <si>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</si>
  <si>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</si>
  <si>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</si>
  <si>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</si>
  <si>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</si>
  <si>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</si>
  <si>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</si>
  <si>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</si>
  <si>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</si>
  <si>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</si>
  <si>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</si>
  <si>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</si>
  <si>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</si>
  <si>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</si>
  <si>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</si>
  <si>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</si>
  <si>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</si>
  <si>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</si>
  <si>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</si>
  <si>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</si>
  <si>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</si>
  <si>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</si>
  <si>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</si>
  <si>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</si>
  <si>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</si>
  <si>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</si>
  <si>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</si>
  <si>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</si>
  <si>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</si>
  <si>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</si>
  <si>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</si>
  <si>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</si>
  <si>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</si>
  <si>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</si>
  <si>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</si>
  <si>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</si>
  <si>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</si>
  <si>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</si>
  <si>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</si>
  <si>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</si>
  <si>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</si>
  <si>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</si>
  <si>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</si>
  <si>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</si>
  <si>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</si>
  <si>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</si>
  <si>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</si>
  <si>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</si>
  <si>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</si>
  <si>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</si>
  <si>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</si>
  <si>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</si>
  <si>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</si>
  <si>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</si>
  <si>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</si>
  <si>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</si>
  <si>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</si>
  <si>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</si>
  <si>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</si>
  <si>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</si>
  <si>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</si>
  <si>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</si>
  <si>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</si>
  <si>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</si>
  <si>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</si>
  <si>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</si>
  <si>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</si>
  <si>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</si>
  <si>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</si>
  <si>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</si>
  <si>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</si>
  <si>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</si>
  <si>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</si>
  <si>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</si>
  <si>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</si>
  <si>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</si>
  <si>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</si>
  <si>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</si>
  <si>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</si>
  <si>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</si>
  <si>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</si>
  <si>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</si>
  <si>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</si>
  <si>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</si>
  <si>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</si>
  <si>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</si>
  <si>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</si>
  <si>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</si>
  <si>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</si>
  <si>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</si>
  <si>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</si>
  <si>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</si>
  <si>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</si>
  <si>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</si>
  <si>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</si>
  <si>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</si>
  <si>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</si>
  <si>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</si>
  <si>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</si>
  <si>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</si>
  <si>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</si>
  <si>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</si>
  <si>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</si>
  <si>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</si>
  <si>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</si>
  <si>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</si>
  <si>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</si>
  <si>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</si>
  <si>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</si>
  <si>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</si>
  <si>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</si>
  <si>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</si>
  <si>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</si>
  <si>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</si>
  <si>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</si>
  <si>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</si>
  <si>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</si>
  <si>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</si>
  <si>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</si>
  <si>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</si>
  <si>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</si>
  <si>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</si>
  <si>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</si>
  <si>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</si>
  <si>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</si>
  <si>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</si>
  <si>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</si>
  <si>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</si>
  <si>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</si>
  <si>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</si>
  <si>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</si>
  <si>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</si>
  <si>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</si>
  <si>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</si>
  <si>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</si>
  <si>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</si>
  <si>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</si>
  <si>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</si>
  <si>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</si>
  <si>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</si>
  <si>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</si>
  <si>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</si>
  <si>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</si>
  <si>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</si>
  <si>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</si>
  <si>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</si>
  <si>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</si>
  <si>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</si>
  <si>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</si>
  <si>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</si>
  <si>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</si>
  <si>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</si>
  <si>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</si>
  <si>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</si>
  <si>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</si>
  <si>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</si>
  <si>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</si>
  <si>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</si>
  <si>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</si>
  <si>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</si>
  <si>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</si>
  <si>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</si>
  <si>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</si>
  <si>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</si>
  <si>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</si>
  <si>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</si>
  <si>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</si>
  <si>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</si>
  <si>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</si>
  <si>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</si>
  <si>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</si>
  <si>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</si>
  <si>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</si>
  <si>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</si>
  <si>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</si>
  <si>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</si>
  <si>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</si>
  <si>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</si>
  <si>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</si>
  <si>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</si>
  <si>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</si>
  <si>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</si>
  <si>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</si>
  <si>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</si>
  <si>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</si>
  <si>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</si>
  <si>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</si>
  <si>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</si>
  <si>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</si>
  <si>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</si>
  <si>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</si>
  <si>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</si>
  <si>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</si>
  <si>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</si>
  <si>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</si>
  <si>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</si>
  <si>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</si>
  <si>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</si>
  <si>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</si>
  <si>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</si>
  <si>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</si>
  <si>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</si>
  <si>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</si>
  <si>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</si>
  <si>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</si>
  <si>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</si>
  <si>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</si>
  <si>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</si>
  <si>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</si>
  <si>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</si>
  <si>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</si>
  <si>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</si>
  <si>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</si>
  <si>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</si>
  <si>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</si>
  <si>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</si>
  <si>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</si>
  <si>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</si>
  <si>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</si>
  <si>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</si>
  <si>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</si>
  <si>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</si>
  <si>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</si>
  <si>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</si>
  <si>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</si>
  <si>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</si>
  <si>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</si>
  <si>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</si>
  <si>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</si>
  <si>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</si>
  <si>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</si>
  <si>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</si>
  <si>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</si>
  <si>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</si>
  <si>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</si>
  <si>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</si>
  <si>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</si>
  <si>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</si>
  <si>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</si>
  <si>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</si>
  <si>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</si>
  <si>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</si>
  <si>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</si>
  <si>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</si>
  <si>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</si>
  <si>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</si>
  <si>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</si>
  <si>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</si>
  <si>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</si>
  <si>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</si>
  <si>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</si>
  <si>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</si>
  <si>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</si>
  <si>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</si>
  <si>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</si>
  <si>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</si>
  <si>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</si>
  <si>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</si>
  <si>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</si>
  <si>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</si>
  <si>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</si>
  <si>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</si>
  <si>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</si>
  <si>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</si>
  <si>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</si>
  <si>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</si>
  <si>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</si>
  <si>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</si>
  <si>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</si>
  <si>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</si>
  <si>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</si>
  <si>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</si>
  <si>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</si>
  <si>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</si>
  <si>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</si>
  <si>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</si>
  <si>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</si>
  <si>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</si>
  <si>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</si>
  <si>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</si>
  <si>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</si>
  <si>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</si>
  <si>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</si>
  <si>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</si>
  <si>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</si>
  <si>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</si>
  <si>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</si>
  <si>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</si>
  <si>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</si>
  <si>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</si>
  <si>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</si>
  <si>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</si>
  <si>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</si>
  <si>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</si>
  <si>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</si>
  <si>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</si>
  <si>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</si>
  <si>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</si>
  <si>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</si>
  <si>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</si>
  <si>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</si>
  <si>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</si>
  <si>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</si>
  <si>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</si>
  <si>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</si>
  <si>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</si>
  <si>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</si>
  <si>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</si>
  <si>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</si>
  <si>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</si>
  <si>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</si>
  <si>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</si>
  <si>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</si>
  <si>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</si>
  <si>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</si>
  <si>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</si>
  <si>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</si>
  <si>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</si>
  <si>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</si>
  <si>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</si>
  <si>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</si>
  <si>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</si>
  <si>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</si>
  <si>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</si>
  <si>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</si>
  <si>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</si>
  <si>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</si>
  <si>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</si>
  <si>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</si>
  <si>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</si>
  <si>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</si>
  <si>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</si>
  <si>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</si>
  <si>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</si>
  <si>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</si>
  <si>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</si>
  <si>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</si>
  <si>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</si>
  <si>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</si>
  <si>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</si>
  <si>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</si>
  <si>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</si>
  <si>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</si>
  <si>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</si>
  <si>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</si>
  <si>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</si>
  <si>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</si>
  <si>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</si>
  <si>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</si>
  <si>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</si>
  <si>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</si>
  <si>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</si>
  <si>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</si>
  <si>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</si>
  <si>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</si>
  <si>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</si>
  <si>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</si>
  <si>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</si>
  <si>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</si>
  <si>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</si>
  <si>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</si>
  <si>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</si>
  <si>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</si>
  <si>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</si>
  <si>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</si>
  <si>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</si>
  <si>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</si>
  <si>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</si>
  <si>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</si>
  <si>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</si>
  <si>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</si>
  <si>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</si>
  <si>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</si>
  <si>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</si>
  <si>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</si>
  <si>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</si>
  <si>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</si>
  <si>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</si>
  <si>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</si>
  <si>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</si>
  <si>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</si>
  <si>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</si>
  <si>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</si>
  <si>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</si>
  <si>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</si>
  <si>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</si>
  <si>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</si>
  <si>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</si>
  <si>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</si>
  <si>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</si>
  <si>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</si>
  <si>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</si>
  <si>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</si>
  <si>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</si>
  <si>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</si>
  <si>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</si>
  <si>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</si>
  <si>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</si>
  <si>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</si>
  <si>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</si>
  <si>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</si>
  <si>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</si>
  <si>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</si>
  <si>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</si>
  <si>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</si>
  <si>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</si>
  <si>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</si>
  <si>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</si>
  <si>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</si>
  <si>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</si>
  <si>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</si>
  <si>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</si>
  <si>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</si>
  <si>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</si>
  <si>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</si>
  <si>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</si>
  <si>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</si>
  <si>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</si>
  <si>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</si>
  <si>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</si>
  <si>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</si>
  <si>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</si>
  <si>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</si>
  <si>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</si>
  <si>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</si>
  <si>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</si>
  <si>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</si>
  <si>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</si>
  <si>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</si>
  <si>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</si>
  <si>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</si>
  <si>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</si>
  <si>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</si>
  <si>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</si>
  <si>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</si>
  <si>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</si>
  <si>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</si>
  <si>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</si>
  <si>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</si>
  <si>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</si>
  <si>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</si>
  <si>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</si>
  <si>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</si>
  <si>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</si>
  <si>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</si>
  <si>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</si>
  <si>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</si>
  <si>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</si>
  <si>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</si>
  <si>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</si>
  <si>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</si>
  <si>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</si>
  <si>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</si>
  <si>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</si>
  <si>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</si>
  <si>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</si>
  <si>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</si>
  <si>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</si>
  <si>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</si>
  <si>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</si>
  <si>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</si>
  <si>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</si>
  <si>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</si>
  <si>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</si>
  <si>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</si>
  <si>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</si>
  <si>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</si>
  <si>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</si>
  <si>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</si>
  <si>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</si>
  <si>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</si>
  <si>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</si>
  <si>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</si>
  <si>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</si>
  <si>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</si>
  <si>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</si>
  <si>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</si>
  <si>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</si>
  <si>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</si>
  <si>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</si>
  <si>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</si>
  <si>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</si>
  <si>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</si>
  <si>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</si>
  <si>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</si>
  <si>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</si>
  <si>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</si>
  <si>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</si>
  <si>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</si>
  <si>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</si>
  <si>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</si>
  <si>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</si>
  <si>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</si>
  <si>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</si>
  <si>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</si>
  <si>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</si>
  <si>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</si>
  <si>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</si>
  <si>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</si>
  <si>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</si>
  <si>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</si>
  <si>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</si>
  <si>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</si>
  <si>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</si>
  <si>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</si>
  <si>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</si>
  <si>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</si>
  <si>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</si>
  <si>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</si>
  <si>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</si>
  <si>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</si>
  <si>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</si>
  <si>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</si>
  <si>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</si>
  <si>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</si>
  <si>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</si>
  <si>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</si>
  <si>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</si>
  <si>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</si>
  <si>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</si>
  <si>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</si>
  <si>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</si>
  <si>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</si>
  <si>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</si>
  <si>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</si>
  <si>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</si>
  <si>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</si>
  <si>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</si>
  <si>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</si>
  <si>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</si>
  <si>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</si>
  <si>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</si>
  <si>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</si>
  <si>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</si>
  <si>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</si>
  <si>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</si>
  <si>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</si>
  <si>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</si>
  <si>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</si>
  <si>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</si>
  <si>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</si>
  <si>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</si>
  <si>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</si>
  <si>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</si>
  <si>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</si>
  <si>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</si>
  <si>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</si>
  <si>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</si>
  <si>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</si>
  <si>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</si>
  <si>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</si>
  <si>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</si>
  <si>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</si>
  <si>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</si>
  <si>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</si>
  <si>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</si>
  <si>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</si>
  <si>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</si>
  <si>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</si>
  <si>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</si>
  <si>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</si>
  <si>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</si>
  <si>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</si>
  <si>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</si>
  <si>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</si>
  <si>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</si>
  <si>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</si>
  <si>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</si>
  <si>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</si>
  <si>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</si>
  <si>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</si>
  <si>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</si>
  <si>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</si>
  <si>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</si>
  <si>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</si>
  <si>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</si>
  <si>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</si>
  <si>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</si>
  <si>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</si>
  <si>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</si>
  <si>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</si>
  <si>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</si>
  <si>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</si>
  <si>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</si>
  <si>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</si>
  <si>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</si>
  <si>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</si>
  <si>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</si>
  <si>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</si>
  <si>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</si>
  <si>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</si>
  <si>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</si>
  <si>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</si>
  <si>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</si>
  <si>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</si>
  <si>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</si>
  <si>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</si>
  <si>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</si>
  <si>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</si>
  <si>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</si>
  <si>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</si>
  <si>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</si>
  <si>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</si>
  <si>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</si>
  <si>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</si>
  <si>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</si>
  <si>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</si>
  <si>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</si>
  <si>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</si>
  <si>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</si>
  <si>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</si>
  <si>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</si>
  <si>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</si>
  <si>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</si>
  <si>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</si>
  <si>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</si>
  <si>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</si>
  <si>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</si>
  <si>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</si>
  <si>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</si>
  <si>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</si>
  <si>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</si>
  <si>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</si>
  <si>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</si>
  <si>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</si>
  <si>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</si>
  <si>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</si>
  <si>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</si>
  <si>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</si>
  <si>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</si>
  <si>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</si>
  <si>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</si>
  <si>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</si>
  <si>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</si>
  <si>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</si>
  <si>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</si>
  <si>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</si>
  <si>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</si>
  <si>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</si>
  <si>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</si>
  <si>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</si>
  <si>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</si>
  <si>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</si>
  <si>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</si>
  <si>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</si>
  <si>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</si>
  <si>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</si>
  <si>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</si>
  <si>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</si>
  <si>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</si>
  <si>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</si>
  <si>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</si>
  <si>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</si>
  <si>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</si>
  <si>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</si>
  <si>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</si>
  <si>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</si>
  <si>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</si>
  <si>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</si>
  <si>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</si>
  <si>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</si>
  <si>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</si>
  <si>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</si>
  <si>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</si>
  <si>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</si>
  <si>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</si>
  <si>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</si>
  <si>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</si>
  <si>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</si>
  <si>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</si>
  <si>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</si>
  <si>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</si>
  <si>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</si>
  <si>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</si>
  <si>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</si>
  <si>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</si>
  <si>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</si>
  <si>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</si>
  <si>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</si>
  <si>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</si>
  <si>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</si>
  <si>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</si>
  <si>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</si>
  <si>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</si>
  <si>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</si>
  <si>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</si>
  <si>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</si>
  <si>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</si>
  <si>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</si>
  <si>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</si>
  <si>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</si>
  <si>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</si>
  <si>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</si>
  <si>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</si>
  <si>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</si>
  <si>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</si>
  <si>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</si>
  <si>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</si>
  <si>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</si>
  <si>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</si>
  <si>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</si>
  <si>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</si>
  <si>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</si>
  <si>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</si>
  <si>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</si>
  <si>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</si>
  <si>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</si>
  <si>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</si>
  <si>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</si>
  <si>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</si>
  <si>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</si>
  <si>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</si>
  <si>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</si>
  <si>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</si>
  <si>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</si>
  <si>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</si>
  <si>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</si>
  <si>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</si>
  <si>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</si>
  <si>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</si>
  <si>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</si>
  <si>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</si>
  <si>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</si>
  <si>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</si>
  <si>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</si>
  <si>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</si>
  <si>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</si>
  <si>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</si>
  <si>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</si>
  <si>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</si>
  <si>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</si>
  <si>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</si>
  <si>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</si>
  <si>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</si>
  <si>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</si>
  <si>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</si>
  <si>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</si>
  <si>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</si>
  <si>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</si>
  <si>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</si>
  <si>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</si>
  <si>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</si>
  <si>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</si>
  <si>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</si>
  <si>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</si>
  <si>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</si>
  <si>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</si>
  <si>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</si>
  <si>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</si>
  <si>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</si>
  <si>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</si>
  <si>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</si>
  <si>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</si>
  <si>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</si>
  <si>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</si>
  <si>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</si>
  <si>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</si>
  <si>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</si>
  <si>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</si>
  <si>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</si>
  <si>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</si>
  <si>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</si>
  <si>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</si>
  <si>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</si>
  <si>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</si>
  <si>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</si>
  <si>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</si>
  <si>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</si>
  <si>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</si>
  <si>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</si>
  <si>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</si>
  <si>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</si>
  <si>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</si>
  <si>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</si>
  <si>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</si>
  <si>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</si>
  <si>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</si>
  <si>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</si>
  <si>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</si>
  <si>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</si>
  <si>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</si>
  <si>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</si>
  <si>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</si>
  <si>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</si>
  <si>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</si>
  <si>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</si>
  <si>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</si>
  <si>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</si>
  <si>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</si>
  <si>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</si>
  <si>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</si>
  <si>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</si>
  <si>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</si>
  <si>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</si>
  <si>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</si>
  <si>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</si>
  <si>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</si>
  <si>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</si>
  <si>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</si>
  <si>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</si>
  <si>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</si>
  <si>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</si>
  <si>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</si>
  <si>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</si>
  <si>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</si>
  <si>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</si>
  <si>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</si>
  <si>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</si>
  <si>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</si>
  <si>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</si>
  <si>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</si>
  <si>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</si>
  <si>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</si>
  <si>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</si>
  <si>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</si>
  <si>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</si>
  <si>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</si>
  <si>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</si>
  <si>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</si>
  <si>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</si>
  <si>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</si>
  <si>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</si>
  <si>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</si>
  <si>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</si>
  <si>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</si>
  <si>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</si>
  <si>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</si>
  <si>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</si>
  <si>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</si>
  <si>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</si>
  <si>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</si>
  <si>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</si>
  <si>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</si>
  <si>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</si>
  <si>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</si>
  <si>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</si>
  <si>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</si>
  <si>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</si>
  <si>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</si>
  <si>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</si>
  <si>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</si>
  <si>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</si>
  <si>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</si>
  <si>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</si>
  <si>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</si>
  <si>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</si>
  <si>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</si>
  <si>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</si>
  <si>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</si>
  <si>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</si>
  <si>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</si>
  <si>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</si>
  <si>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</si>
  <si>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</si>
  <si>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</si>
  <si>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</si>
  <si>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</si>
  <si>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</si>
  <si>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</si>
  <si>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</si>
  <si>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</si>
  <si>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</si>
  <si>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</si>
  <si>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</si>
  <si>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</si>
  <si>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</si>
  <si>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</si>
  <si>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</si>
  <si>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</si>
  <si>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</si>
  <si>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</si>
  <si>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</si>
  <si>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</si>
  <si>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</si>
  <si>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</si>
  <si>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</si>
  <si>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</si>
  <si>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</si>
  <si>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</si>
  <si>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</si>
  <si>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</si>
  <si>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</si>
  <si>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</si>
  <si>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</si>
  <si>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</si>
  <si>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</si>
  <si>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</si>
  <si>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</si>
  <si>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</si>
  <si>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</si>
  <si>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</si>
  <si>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</si>
  <si>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</si>
  <si>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</si>
  <si>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</si>
  <si>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</si>
  <si>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</si>
  <si>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</si>
  <si>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</si>
  <si>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</si>
  <si>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</si>
  <si>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</si>
  <si>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</si>
  <si>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</si>
  <si>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</si>
  <si>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</si>
  <si>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</si>
  <si>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</si>
  <si>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</si>
  <si>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</si>
  <si>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</si>
  <si>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</si>
  <si>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</si>
  <si>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</si>
  <si>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</si>
  <si>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</si>
  <si>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</si>
  <si>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</si>
  <si>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</si>
  <si>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</si>
  <si>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</si>
  <si>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</si>
  <si>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</si>
  <si>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</si>
  <si>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</si>
  <si>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</si>
  <si>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</si>
  <si>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</si>
  <si>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</si>
  <si>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</si>
  <si>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</si>
  <si>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</si>
  <si>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</si>
  <si>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</si>
  <si>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</si>
  <si>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</si>
  <si>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</si>
  <si>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</si>
  <si>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</si>
  <si>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</si>
  <si>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</si>
  <si>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</si>
  <si>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</si>
  <si>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</si>
  <si>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</si>
  <si>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</si>
  <si>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</si>
  <si>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</si>
  <si>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</si>
  <si>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</si>
  <si>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</si>
  <si>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</si>
  <si>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</si>
  <si>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</si>
  <si>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</si>
  <si>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</si>
  <si>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</si>
  <si>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</si>
  <si>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</si>
  <si>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</si>
  <si>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</si>
  <si>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</si>
  <si>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</si>
  <si>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</si>
  <si>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</si>
  <si>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</si>
  <si>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</si>
  <si>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</si>
  <si>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</si>
  <si>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</si>
  <si>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</si>
  <si>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</si>
  <si>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</si>
  <si>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</si>
  <si>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</si>
  <si>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</si>
  <si>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</si>
  <si>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</si>
  <si>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</si>
  <si>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</si>
  <si>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</si>
  <si>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</si>
  <si>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</si>
  <si>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</si>
  <si>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</si>
  <si>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</si>
  <si>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</si>
  <si>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</si>
  <si>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</si>
  <si>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</si>
  <si>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</si>
  <si>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</si>
  <si>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</si>
  <si>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</si>
  <si>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</si>
  <si>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</si>
  <si>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</si>
  <si>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</si>
  <si>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</si>
  <si>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</si>
  <si>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</si>
  <si>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</si>
  <si>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</si>
  <si>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</si>
  <si>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</si>
  <si>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</si>
  <si>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</si>
  <si>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</si>
  <si>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</si>
  <si>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</si>
  <si>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</si>
  <si>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</si>
  <si>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</si>
  <si>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</si>
  <si>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</si>
  <si>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</si>
  <si>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</si>
  <si>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</si>
  <si>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</si>
  <si>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</si>
  <si>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</si>
  <si>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</si>
  <si>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</si>
  <si>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</si>
  <si>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</si>
  <si>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</si>
  <si>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</si>
  <si>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</si>
  <si>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</si>
  <si>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</si>
  <si>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</si>
  <si>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</si>
  <si>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</si>
  <si>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</si>
  <si>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</si>
  <si>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</si>
  <si>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</si>
  <si>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</si>
  <si>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</si>
  <si>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</si>
  <si>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</si>
  <si>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</si>
  <si>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</si>
  <si>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</si>
  <si>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</si>
  <si>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</si>
  <si>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</si>
  <si>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</si>
  <si>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</si>
  <si>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</si>
  <si>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</si>
  <si>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</si>
  <si>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</si>
  <si>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</si>
  <si>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</si>
  <si>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</si>
  <si>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</si>
  <si>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</si>
  <si>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</si>
  <si>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</si>
  <si>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</si>
  <si>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</si>
  <si>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</si>
  <si>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</si>
  <si>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</si>
  <si>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</si>
  <si>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</si>
  <si>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</si>
  <si>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</si>
  <si>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</si>
  <si>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</si>
  <si>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</si>
  <si>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</si>
  <si>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</si>
  <si>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</si>
  <si>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</si>
  <si>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</si>
  <si>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</si>
  <si>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</si>
  <si>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</si>
  <si>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</si>
  <si>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</si>
  <si>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</si>
  <si>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</si>
  <si>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</si>
  <si>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</si>
  <si>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</si>
  <si>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</si>
  <si>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</si>
  <si>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</si>
  <si>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</si>
  <si>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</si>
  <si>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</si>
  <si>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</si>
  <si>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</si>
  <si>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</si>
  <si>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</si>
  <si>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</si>
  <si>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</si>
  <si>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</si>
  <si>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</si>
  <si>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</si>
  <si>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</si>
  <si>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</si>
  <si>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</si>
  <si>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</si>
  <si>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</si>
  <si>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</si>
  <si>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</si>
  <si>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</si>
  <si>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</si>
  <si>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</si>
  <si>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</si>
  <si>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</si>
  <si>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</si>
  <si>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</si>
  <si>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</si>
  <si>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</si>
  <si>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</si>
  <si>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</si>
  <si>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</si>
  <si>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</si>
  <si>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</si>
  <si>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</si>
  <si>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</si>
  <si>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</si>
  <si>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</si>
  <si>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</si>
  <si>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</si>
  <si>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</si>
  <si>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</si>
  <si>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</si>
  <si>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</si>
  <si>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</si>
  <si>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</si>
  <si>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</si>
  <si>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</si>
  <si>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</si>
  <si>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</si>
  <si>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</si>
  <si>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</si>
  <si>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</si>
  <si>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</si>
  <si>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</si>
  <si>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</si>
  <si>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</si>
  <si>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</si>
  <si>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</si>
  <si>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</si>
  <si>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</si>
  <si>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</si>
  <si>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</si>
  <si>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</si>
  <si>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</si>
  <si>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</si>
  <si>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</si>
  <si>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</si>
  <si>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</si>
  <si>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</si>
  <si>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</si>
  <si>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</si>
  <si>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</si>
  <si>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</si>
  <si>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</si>
  <si>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</si>
  <si>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</si>
  <si>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</si>
  <si>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</si>
  <si>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</si>
  <si>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</si>
  <si>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</si>
  <si>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</si>
  <si>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</si>
  <si>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</si>
  <si>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</si>
  <si>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</si>
  <si>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</si>
  <si>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</si>
  <si>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</si>
  <si>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</si>
  <si>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</si>
  <si>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</si>
  <si>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</si>
  <si>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</si>
  <si>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</si>
  <si>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</si>
  <si>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</si>
  <si>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</si>
  <si>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</si>
  <si>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</si>
  <si>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</si>
  <si>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</si>
  <si>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</si>
  <si>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</si>
  <si>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</si>
  <si>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</si>
  <si>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</si>
  <si>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</si>
  <si>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</si>
  <si>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</si>
  <si>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</si>
  <si>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</si>
  <si>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</si>
  <si>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</si>
  <si>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</si>
  <si>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</si>
  <si>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</si>
  <si>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</si>
  <si>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</si>
  <si>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</si>
  <si>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</si>
  <si>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</si>
  <si>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</si>
  <si>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</si>
  <si>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</si>
  <si>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</si>
  <si>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</si>
  <si>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</si>
  <si>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</si>
  <si>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</si>
  <si>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</si>
  <si>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</si>
  <si>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</si>
  <si>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</si>
  <si>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</si>
  <si>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</si>
  <si>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</si>
  <si>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</si>
  <si>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</si>
  <si>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</si>
  <si>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</si>
  <si>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</si>
  <si>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</si>
  <si>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</si>
  <si>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</si>
  <si>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</si>
  <si>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</si>
  <si>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</si>
  <si>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</si>
  <si>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</si>
  <si>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</si>
  <si>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</si>
  <si>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</si>
  <si>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</si>
  <si>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</si>
  <si>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</si>
  <si>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</si>
  <si>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</si>
  <si>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</si>
  <si>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</si>
  <si>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</si>
  <si>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</si>
  <si>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</si>
  <si>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</si>
  <si>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</si>
  <si>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</si>
  <si>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</si>
  <si>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</si>
  <si>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</si>
  <si>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</si>
  <si>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</si>
  <si>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</si>
  <si>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</si>
  <si>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</si>
  <si>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</si>
  <si>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</si>
  <si>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</si>
  <si>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</si>
  <si>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</si>
  <si>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</si>
  <si>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</si>
  <si>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</si>
  <si>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</si>
  <si>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</si>
  <si>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</si>
  <si>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</si>
  <si>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</si>
  <si>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</si>
  <si>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</si>
  <si>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</si>
  <si>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</si>
  <si>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</si>
  <si>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</si>
  <si>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</si>
  <si>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</si>
  <si>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</si>
  <si>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</si>
  <si>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</si>
  <si>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</si>
  <si>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</si>
  <si>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</si>
  <si>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</si>
  <si>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</si>
  <si>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</si>
  <si>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</si>
  <si>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</si>
  <si>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</si>
  <si>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</si>
  <si>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</si>
  <si>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</si>
  <si>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</si>
  <si>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</si>
  <si>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</si>
  <si>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</si>
  <si>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</si>
  <si>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</si>
  <si>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</si>
  <si>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</si>
  <si>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</si>
  <si>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</si>
  <si>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</si>
  <si>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</si>
  <si>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</si>
  <si>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</si>
  <si>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</si>
  <si>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</si>
  <si>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</si>
  <si>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</si>
  <si>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</si>
  <si>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</si>
  <si>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</si>
  <si>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</si>
  <si>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</si>
  <si>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</si>
  <si>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</si>
  <si>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</si>
  <si>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</si>
  <si>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</si>
  <si>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</si>
  <si>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</si>
  <si>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</si>
  <si>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</si>
  <si>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</si>
  <si>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</si>
  <si>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</si>
  <si>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</si>
  <si>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</si>
  <si>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</si>
  <si>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</si>
  <si>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</si>
  <si>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</si>
  <si>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</si>
  <si>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</si>
  <si>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</si>
  <si>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</si>
  <si>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</si>
  <si>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</si>
  <si>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</si>
  <si>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</si>
  <si>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</si>
  <si>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</si>
  <si>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</si>
  <si>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</si>
  <si>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</si>
  <si>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</si>
  <si>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</si>
  <si>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</si>
  <si>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</si>
  <si>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</si>
  <si>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</si>
  <si>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</si>
  <si>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</si>
  <si>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</si>
  <si>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</si>
  <si>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</si>
  <si>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</si>
  <si>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</si>
  <si>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</si>
  <si>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</si>
  <si>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</si>
  <si>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</si>
  <si>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</si>
  <si>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</si>
  <si>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</si>
  <si>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</si>
  <si>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</si>
  <si>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</si>
  <si>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</si>
  <si>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</si>
  <si>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</si>
  <si>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</si>
  <si>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</si>
  <si>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</si>
  <si>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</si>
  <si>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</si>
  <si>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</si>
  <si>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</si>
  <si>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</si>
  <si>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</si>
  <si>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</si>
  <si>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</si>
  <si>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</si>
  <si>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</si>
  <si>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</si>
  <si>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</si>
  <si>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</si>
  <si>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</si>
  <si>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</si>
  <si>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</si>
  <si>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</si>
  <si>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</si>
  <si>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</si>
  <si>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</si>
  <si>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</si>
  <si>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</si>
  <si>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</si>
  <si>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</si>
  <si>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</si>
  <si>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</si>
  <si>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</si>
  <si>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</si>
  <si>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</si>
  <si>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</si>
  <si>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</si>
  <si>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</si>
  <si>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</si>
  <si>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</si>
  <si>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</si>
  <si>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</si>
  <si>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</si>
  <si>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</si>
  <si>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</si>
  <si>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</si>
  <si>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</si>
  <si>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</si>
  <si>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</si>
  <si>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</si>
  <si>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</si>
  <si>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</si>
  <si>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</si>
  <si>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</si>
  <si>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</si>
  <si>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</si>
  <si>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</si>
  <si>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</si>
  <si>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</si>
  <si>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</si>
  <si>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</si>
  <si>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</si>
  <si>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</si>
  <si>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</si>
  <si>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</si>
  <si>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</si>
  <si>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</si>
  <si>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</si>
  <si>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</si>
  <si>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</si>
  <si>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</si>
  <si>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</si>
  <si>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</si>
  <si>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</si>
  <si>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</si>
  <si>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</si>
  <si>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</si>
  <si>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</si>
  <si>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</si>
  <si>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</si>
  <si>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</si>
  <si>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</si>
  <si>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</si>
  <si>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</si>
  <si>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</si>
  <si>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</si>
  <si>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</si>
  <si>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</si>
  <si>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</si>
  <si>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</si>
  <si>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</si>
  <si>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</si>
  <si>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</si>
  <si>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</si>
  <si>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</si>
  <si>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</si>
  <si>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</si>
  <si>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</si>
  <si>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</si>
  <si>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</si>
  <si>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</si>
  <si>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</si>
  <si>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</si>
  <si>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</si>
  <si>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</si>
  <si>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</si>
  <si>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</si>
  <si>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</si>
  <si>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</si>
  <si>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</si>
  <si>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</si>
  <si>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</si>
  <si>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</si>
  <si>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</si>
  <si>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</si>
  <si>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</si>
  <si>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</si>
  <si>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</si>
  <si>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</si>
  <si>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</si>
  <si>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</si>
  <si>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</si>
  <si>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</si>
  <si>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</si>
  <si>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</si>
  <si>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</si>
  <si>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</si>
  <si>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</si>
  <si>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</si>
  <si>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</si>
  <si>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</si>
  <si>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</si>
  <si>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</si>
  <si>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</si>
  <si>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</si>
  <si>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</si>
  <si>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</si>
  <si>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</si>
  <si>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</si>
  <si>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</si>
  <si>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</si>
  <si>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</si>
  <si>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</si>
  <si>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</si>
  <si>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</si>
  <si>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</si>
  <si>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</si>
  <si>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</si>
  <si>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</si>
  <si>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</si>
  <si>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</si>
  <si>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</si>
  <si>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</si>
  <si>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</si>
  <si>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</si>
  <si>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</si>
  <si>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</si>
  <si>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</si>
  <si>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</si>
  <si>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</si>
  <si>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</si>
  <si>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</si>
  <si>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</si>
  <si>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</si>
  <si>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</si>
  <si>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</si>
  <si>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</si>
  <si>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</si>
  <si>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</si>
  <si>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</si>
  <si>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</si>
  <si>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</si>
  <si>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</si>
  <si>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</si>
  <si>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</si>
  <si>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</si>
  <si>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</si>
  <si>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</si>
  <si>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</si>
  <si>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</si>
  <si>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</si>
  <si>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</si>
  <si>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</si>
  <si>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</si>
  <si>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</si>
  <si>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</si>
  <si>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</si>
  <si>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</si>
  <si>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</si>
  <si>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</si>
  <si>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</si>
  <si>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</si>
  <si>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</si>
  <si>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</si>
  <si>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</si>
  <si>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</si>
  <si>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</si>
  <si>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</si>
  <si>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</si>
  <si>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</si>
  <si>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</si>
  <si>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</si>
  <si>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</si>
  <si>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</si>
  <si>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</si>
  <si>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</si>
  <si>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</si>
  <si>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</si>
  <si>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</si>
  <si>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</si>
  <si>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</si>
  <si>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</si>
  <si>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</si>
  <si>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</si>
  <si>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</si>
  <si>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</si>
  <si>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</si>
  <si>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</si>
  <si>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</si>
  <si>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</si>
  <si>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</si>
  <si>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</si>
  <si>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</si>
  <si>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</si>
  <si>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</si>
  <si>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</si>
  <si>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</si>
  <si>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</si>
  <si>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</si>
  <si>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</si>
  <si>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</si>
  <si>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</si>
  <si>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</si>
  <si>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</si>
  <si>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</si>
  <si>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</si>
  <si>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</si>
  <si>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</si>
  <si>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</si>
  <si>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</si>
  <si>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</si>
  <si>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</si>
  <si>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</si>
  <si>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</si>
  <si>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</si>
  <si>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</si>
  <si>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</si>
  <si>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</si>
  <si>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</si>
  <si>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</si>
  <si>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</si>
  <si>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</si>
  <si>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</si>
  <si>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</si>
  <si>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</si>
  <si>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</si>
  <si>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</si>
  <si>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</si>
  <si>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</si>
  <si>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</si>
  <si>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</si>
  <si>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</si>
  <si>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</si>
  <si>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</si>
  <si>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</si>
  <si>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</si>
  <si>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</si>
  <si>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</si>
  <si>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</si>
  <si>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</si>
  <si>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</si>
  <si>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</si>
  <si>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</si>
  <si>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</si>
  <si>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</si>
  <si>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</si>
  <si>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</si>
  <si>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</si>
  <si>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</si>
  <si>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</si>
  <si>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</si>
  <si>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</si>
  <si>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</si>
  <si>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</si>
  <si>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</si>
  <si>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</si>
  <si>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</si>
  <si>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</si>
  <si>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</si>
  <si>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</si>
  <si>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</si>
  <si>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</si>
  <si>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</si>
  <si>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</si>
  <si>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</si>
  <si>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</si>
  <si>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</si>
  <si>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</si>
  <si>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</si>
  <si>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</si>
  <si>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</si>
  <si>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</si>
  <si>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</si>
  <si>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</si>
  <si>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</si>
  <si>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</si>
  <si>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</si>
  <si>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</si>
  <si>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</si>
  <si>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</si>
  <si>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</si>
  <si>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</si>
  <si>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</si>
  <si>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</si>
  <si>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</si>
  <si>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</si>
  <si>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</si>
  <si>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</si>
  <si>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</si>
  <si>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</si>
  <si>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</si>
  <si>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</si>
  <si>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</si>
  <si>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</si>
  <si>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</si>
  <si>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</si>
  <si>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</si>
  <si>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</si>
  <si>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</si>
  <si>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</si>
  <si>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</si>
  <si>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</si>
  <si>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</si>
  <si>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</si>
  <si>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</si>
  <si>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</si>
  <si>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</si>
  <si>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</si>
  <si>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</si>
  <si>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</si>
  <si>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</si>
  <si>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</si>
  <si>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</si>
  <si>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</si>
  <si>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</si>
  <si>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</si>
  <si>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</si>
  <si>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</si>
  <si>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</si>
  <si>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</si>
  <si>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</si>
  <si>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</si>
  <si>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</si>
  <si>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</si>
  <si>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</si>
  <si>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</si>
  <si>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</si>
  <si>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</si>
  <si>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</si>
  <si>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</si>
  <si>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</si>
  <si>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</si>
  <si>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</si>
  <si>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</si>
  <si>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</si>
  <si>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</si>
  <si>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</si>
  <si>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</si>
  <si>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</si>
  <si>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</si>
  <si>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</si>
  <si>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</si>
  <si>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</si>
  <si>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</si>
  <si>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</si>
  <si>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</si>
  <si>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</si>
  <si>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</si>
  <si>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</si>
  <si>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</si>
  <si>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</si>
  <si>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</si>
  <si>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</si>
  <si>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</si>
  <si>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</si>
  <si>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</si>
  <si>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</si>
  <si>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</si>
  <si>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</si>
  <si>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</si>
  <si>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</si>
  <si>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</si>
  <si>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</si>
  <si>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</si>
  <si>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</si>
  <si>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</si>
  <si>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</si>
  <si>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</si>
  <si>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</si>
  <si>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</si>
  <si>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</si>
  <si>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</si>
  <si>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</si>
  <si>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</si>
  <si>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</si>
  <si>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</si>
  <si>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</si>
  <si>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</si>
  <si>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</si>
  <si>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</si>
  <si>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</si>
  <si>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</si>
  <si>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</si>
  <si>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</si>
  <si>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</si>
  <si>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</si>
  <si>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</si>
  <si>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</si>
  <si>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</si>
  <si>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</si>
  <si>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</si>
  <si>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</si>
  <si>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</si>
  <si>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</si>
  <si>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</si>
  <si>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</si>
  <si>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</si>
  <si>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</si>
  <si>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</si>
  <si>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</si>
  <si>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</si>
  <si>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</si>
  <si>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</si>
  <si>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</si>
  <si>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</si>
  <si>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</si>
  <si>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</si>
  <si>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</si>
  <si>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</si>
  <si>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</si>
  <si>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</si>
  <si>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</si>
  <si>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</si>
  <si>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</si>
  <si>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</si>
  <si>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</si>
  <si>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</si>
  <si>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</si>
  <si>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</si>
  <si>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</si>
  <si>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</si>
  <si>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</si>
  <si>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</si>
  <si>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</si>
  <si>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</si>
  <si>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</si>
  <si>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</si>
  <si>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</si>
  <si>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</si>
  <si>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</si>
  <si>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</si>
  <si>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</si>
  <si>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</si>
  <si>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</si>
  <si>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</si>
  <si>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</si>
  <si>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</si>
  <si>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</si>
  <si>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</si>
  <si>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</si>
  <si>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</si>
  <si>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</si>
  <si>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</si>
  <si>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</si>
  <si>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</si>
  <si>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</si>
  <si>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</si>
  <si>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</si>
  <si>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</si>
  <si>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</si>
  <si>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</si>
  <si>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</si>
  <si>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</si>
  <si>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</si>
  <si>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</si>
  <si>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</si>
  <si>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</si>
  <si>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</si>
  <si>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</si>
  <si>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</si>
  <si>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</si>
  <si>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</si>
  <si>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</si>
  <si>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</si>
  <si>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</si>
  <si>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</si>
  <si>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</si>
  <si>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</si>
  <si>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</si>
  <si>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</si>
  <si>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</si>
  <si>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</si>
  <si>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</si>
  <si>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</si>
  <si>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</si>
  <si>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</si>
  <si>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</si>
  <si>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</si>
  <si>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</si>
  <si>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</si>
  <si>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</si>
  <si>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</si>
  <si>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</si>
  <si>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</si>
  <si>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</si>
  <si>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</si>
  <si>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</si>
  <si>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</si>
  <si>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</si>
  <si>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</si>
  <si>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</si>
  <si>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</si>
  <si>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</si>
  <si>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</si>
  <si>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</si>
  <si>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</si>
  <si>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</si>
  <si>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</si>
  <si>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</si>
  <si>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</si>
  <si>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</si>
  <si>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</si>
  <si>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</si>
  <si>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</si>
  <si>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</si>
  <si>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</si>
  <si>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</si>
  <si>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</si>
  <si>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</si>
  <si>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</si>
  <si>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</si>
  <si>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</si>
  <si>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</si>
  <si>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</si>
  <si>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</si>
  <si>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</si>
  <si>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</si>
  <si>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</si>
  <si>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</si>
  <si>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</si>
  <si>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</si>
  <si>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</si>
  <si>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</si>
  <si>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</si>
  <si>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</si>
  <si>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</si>
  <si>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</si>
  <si>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</si>
  <si>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</si>
  <si>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</si>
  <si>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</si>
  <si>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</si>
  <si>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</si>
  <si>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</si>
  <si>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</si>
  <si>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</si>
  <si>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</si>
  <si>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</si>
  <si>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</si>
  <si>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</si>
  <si>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</si>
  <si>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</si>
  <si>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</si>
  <si>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</si>
  <si>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</si>
  <si>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</si>
  <si>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</si>
  <si>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</si>
  <si>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</si>
  <si>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</si>
  <si>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</si>
  <si>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</si>
  <si>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</si>
  <si>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</si>
  <si>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</si>
  <si>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</si>
  <si>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</si>
  <si>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</si>
  <si>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</si>
  <si>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</si>
  <si>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</si>
  <si>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</si>
  <si>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</si>
  <si>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</si>
  <si>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</si>
  <si>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</si>
  <si>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</si>
  <si>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</si>
  <si>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</si>
  <si>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</si>
  <si>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</si>
  <si>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</si>
  <si>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</si>
  <si>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</si>
  <si>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</si>
  <si>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</si>
  <si>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</si>
  <si>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</si>
  <si>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</si>
  <si>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</si>
  <si>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</si>
  <si>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</si>
  <si>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</si>
  <si>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</si>
  <si>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</si>
  <si>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</si>
  <si>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</si>
  <si>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</si>
  <si>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</si>
  <si>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</si>
  <si>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</si>
  <si>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</si>
  <si>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</si>
  <si>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</si>
  <si>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</si>
  <si>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</si>
  <si>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</si>
  <si>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</si>
  <si>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</si>
  <si>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</si>
  <si>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</si>
  <si>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</si>
  <si>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</si>
  <si>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</si>
  <si>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</si>
  <si>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</si>
  <si>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</si>
  <si>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</si>
  <si>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</si>
  <si>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</si>
  <si>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</si>
  <si>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</si>
  <si>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</si>
  <si>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</si>
  <si>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</si>
  <si>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</si>
  <si>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</si>
  <si>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</si>
  <si>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</si>
  <si>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</si>
  <si>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</si>
  <si>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</si>
  <si>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</si>
  <si>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</si>
  <si>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</si>
  <si>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</si>
  <si>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</si>
  <si>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</si>
  <si>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</si>
  <si>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</si>
  <si>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</si>
  <si>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</si>
  <si>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</si>
  <si>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</si>
  <si>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</si>
  <si>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</si>
  <si>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</si>
  <si>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</si>
  <si>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</si>
  <si>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</si>
  <si>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</si>
  <si>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b1144</t>
  </si>
  <si>
    <t>d1025</t>
  </si>
  <si>
    <t>c1320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</si>
</sst>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42" fillId="41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0</v>
      </c>
      <c r="G2" s="1026" t="str">
        <f>+OTCHET!F12</f>
        <v>5606</v>
      </c>
      <c r="H2" s="1027"/>
      <c r="I2" s="1678">
        <f>+OTCHET!H601</f>
        <v>0</v>
      </c>
      <c r="J2" s="1679"/>
      <c r="K2" s="1018"/>
      <c r="L2" s="1680">
        <f>OTCHET!H599</f>
        <v>0</v>
      </c>
      <c r="M2" s="1681"/>
      <c r="N2" s="1682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42674</v>
      </c>
      <c r="M6" s="1024"/>
      <c r="N6" s="1049" t="s">
        <v>1090</v>
      </c>
      <c r="O6" s="1013"/>
      <c r="P6" s="1050">
        <f>OTCHET!F9</f>
        <v>42674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42674</v>
      </c>
      <c r="H9" s="1024"/>
      <c r="I9" s="1074">
        <f>+L4</f>
        <v>2016</v>
      </c>
      <c r="J9" s="1075">
        <f>+L6</f>
        <v>42674</v>
      </c>
      <c r="K9" s="1076"/>
      <c r="L9" s="1077">
        <f>+L6</f>
        <v>42674</v>
      </c>
      <c r="M9" s="1076"/>
      <c r="N9" s="1078">
        <f>+L6</f>
        <v>42674</v>
      </c>
      <c r="O9" s="1079"/>
      <c r="P9" s="1080">
        <f>+L4</f>
        <v>2016</v>
      </c>
      <c r="Q9" s="1078">
        <f>+L6</f>
        <v>42674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5</v>
      </c>
      <c r="K19" s="1100"/>
      <c r="L19" s="1119">
        <f t="shared" si="4"/>
        <v>0</v>
      </c>
      <c r="M19" s="1100"/>
      <c r="N19" s="1120">
        <f t="shared" si="5"/>
        <v>5</v>
      </c>
      <c r="O19" s="1102"/>
      <c r="P19" s="1118">
        <f>+ROUND(+SUM(OTCHET!E82:E89),0)</f>
        <v>0</v>
      </c>
      <c r="Q19" s="1119">
        <f>+ROUND(+SUM(OTCHET!L82:L89),0)</f>
        <v>5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5</v>
      </c>
      <c r="K22" s="1100"/>
      <c r="L22" s="1131">
        <f>+ROUND(+SUM(L13:L21),0)</f>
        <v>0</v>
      </c>
      <c r="M22" s="1100"/>
      <c r="N22" s="1132">
        <f>+ROUND(+SUM(N13:N21),0)</f>
        <v>5</v>
      </c>
      <c r="O22" s="1102"/>
      <c r="P22" s="1130">
        <f>+ROUND(+SUM(P13:P21),0)</f>
        <v>0</v>
      </c>
      <c r="Q22" s="1131">
        <f>+ROUND(+SUM(Q13:Q21),0)</f>
        <v>5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5</v>
      </c>
      <c r="K47" s="1100"/>
      <c r="L47" s="1205">
        <f>+ROUND(L22+L27+L34+L39+L45,0)</f>
        <v>0</v>
      </c>
      <c r="M47" s="1100"/>
      <c r="N47" s="1206">
        <f>+ROUND(N22+N27+N34+N39+N45,0)</f>
        <v>5</v>
      </c>
      <c r="O47" s="1207"/>
      <c r="P47" s="1204">
        <f>+ROUND(P22+P27+P34+P39+P45,0)</f>
        <v>0</v>
      </c>
      <c r="Q47" s="1205">
        <f>+ROUND(Q22+Q27+Q34+Q39+Q45,0)</f>
        <v>5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13516</v>
      </c>
      <c r="K50" s="1100"/>
      <c r="L50" s="1107">
        <f>+IF($P$2=33,$Q50,0)</f>
        <v>0</v>
      </c>
      <c r="M50" s="1100"/>
      <c r="N50" s="1137">
        <f>+ROUND(+G50+J50+L50,0)</f>
        <v>13516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13516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341910</v>
      </c>
      <c r="K53" s="1100"/>
      <c r="L53" s="1125">
        <f>+IF($P$2=33,$Q53,0)</f>
        <v>0</v>
      </c>
      <c r="M53" s="1100"/>
      <c r="N53" s="1126">
        <f>+ROUND(+G53+J53+L53,0)</f>
        <v>341910</v>
      </c>
      <c r="O53" s="1102"/>
      <c r="P53" s="1124">
        <f>+ROUND(OTCHET!E186+OTCHET!E189,0)</f>
        <v>0</v>
      </c>
      <c r="Q53" s="1125">
        <f>+ROUND(OTCHET!L186+OTCHET!L189,0)</f>
        <v>341910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61431</v>
      </c>
      <c r="K54" s="1100"/>
      <c r="L54" s="1125">
        <f>+IF($P$2=33,$Q54,0)</f>
        <v>0</v>
      </c>
      <c r="M54" s="1100"/>
      <c r="N54" s="1126">
        <f>+ROUND(+G54+J54+L54,0)</f>
        <v>61431</v>
      </c>
      <c r="O54" s="1102"/>
      <c r="P54" s="1124">
        <f>+ROUND(OTCHET!E195+OTCHET!E203,0)</f>
        <v>0</v>
      </c>
      <c r="Q54" s="1125">
        <f>+ROUND(OTCHET!L195+OTCHET!L203,0)</f>
        <v>61431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416857</v>
      </c>
      <c r="K55" s="1100"/>
      <c r="L55" s="1213">
        <f>+ROUND(+SUM(L50:L54),0)</f>
        <v>0</v>
      </c>
      <c r="M55" s="1100"/>
      <c r="N55" s="1214">
        <f>+ROUND(+SUM(N50:N54),0)</f>
        <v>416857</v>
      </c>
      <c r="O55" s="1102"/>
      <c r="P55" s="1212">
        <f>+ROUND(+SUM(P50:P54),0)</f>
        <v>0</v>
      </c>
      <c r="Q55" s="1213">
        <f>+ROUND(+SUM(Q50:Q54),0)</f>
        <v>416857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416857</v>
      </c>
      <c r="K76" s="1100"/>
      <c r="L76" s="1238">
        <f>+ROUND(L55+L62+L66+L70+L74,0)</f>
        <v>0</v>
      </c>
      <c r="M76" s="1100"/>
      <c r="N76" s="1239">
        <f>+ROUND(N55+N62+N66+N70+N74,0)</f>
        <v>416857</v>
      </c>
      <c r="O76" s="1102"/>
      <c r="P76" s="1236">
        <f>+ROUND(P55+P62+P66+P70+P74,0)</f>
        <v>0</v>
      </c>
      <c r="Q76" s="1237">
        <f>+ROUND(Q55+Q62+Q66+Q70+Q74,0)</f>
        <v>416857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435492</v>
      </c>
      <c r="K78" s="1100"/>
      <c r="L78" s="1113">
        <f>+IF($P$2=33,$Q78,0)</f>
        <v>0</v>
      </c>
      <c r="M78" s="1100"/>
      <c r="N78" s="1114">
        <f>+ROUND(+G78+J78+L78,0)</f>
        <v>435492</v>
      </c>
      <c r="O78" s="1102"/>
      <c r="P78" s="1112">
        <f>+ROUND(OTCHET!E413,0)</f>
        <v>0</v>
      </c>
      <c r="Q78" s="1113">
        <f>+ROUND(OTCHET!L413,0)</f>
        <v>435492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26000</v>
      </c>
      <c r="K79" s="1100"/>
      <c r="L79" s="1125">
        <f>+IF($P$2=33,$Q79,0)</f>
        <v>0</v>
      </c>
      <c r="M79" s="1100"/>
      <c r="N79" s="1126">
        <f>+ROUND(+G79+J79+L79,0)</f>
        <v>26000</v>
      </c>
      <c r="O79" s="1102"/>
      <c r="P79" s="1124">
        <f>+ROUND(OTCHET!E423,0)</f>
        <v>0</v>
      </c>
      <c r="Q79" s="1125">
        <f>+ROUND(OTCHET!L423,0)</f>
        <v>26000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461492</v>
      </c>
      <c r="K80" s="1100"/>
      <c r="L80" s="1247">
        <f>+ROUND(L78+L79,0)</f>
        <v>0</v>
      </c>
      <c r="M80" s="1100"/>
      <c r="N80" s="1248">
        <f>+ROUND(N78+N79,0)</f>
        <v>461492</v>
      </c>
      <c r="O80" s="1102"/>
      <c r="P80" s="1246">
        <f>+ROUND(P78+P79,0)</f>
        <v>0</v>
      </c>
      <c r="Q80" s="1247">
        <f>+ROUND(Q78+Q79,0)</f>
        <v>461492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44640</v>
      </c>
      <c r="K82" s="1100"/>
      <c r="L82" s="1260">
        <f>+ROUND(L47,0)-ROUND(L76,0)+ROUND(L80,0)</f>
        <v>0</v>
      </c>
      <c r="M82" s="1100"/>
      <c r="N82" s="1261">
        <f>+ROUND(N47,0)-ROUND(N76,0)+ROUND(N80,0)</f>
        <v>44640</v>
      </c>
      <c r="O82" s="1262"/>
      <c r="P82" s="1259">
        <f>+ROUND(P47,0)-ROUND(P76,0)+ROUND(P80,0)</f>
        <v>0</v>
      </c>
      <c r="Q82" s="1260">
        <f>+ROUND(Q47,0)-ROUND(Q76,0)+ROUND(Q80,0)</f>
        <v>44640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-44640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-44640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-44640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52733</v>
      </c>
      <c r="K129" s="1100"/>
      <c r="L129" s="1125">
        <f>+IF($P$2=33,$Q129,0)</f>
        <v>0</v>
      </c>
      <c r="M129" s="1100"/>
      <c r="N129" s="1126">
        <f>+ROUND(+G129+J129+L129,0)</f>
        <v>52733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52733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44640</v>
      </c>
      <c r="K130" s="1100"/>
      <c r="L130" s="1300">
        <f>+ROUND(+L129-L127-L128,0)</f>
        <v>0</v>
      </c>
      <c r="M130" s="1100"/>
      <c r="N130" s="1301">
        <f>+ROUND(+N129-N127-N128,0)</f>
        <v>44640</v>
      </c>
      <c r="O130" s="1102"/>
      <c r="P130" s="1299">
        <f>+ROUND(+P129-P127-P128,0)</f>
        <v>0</v>
      </c>
      <c r="Q130" s="1300">
        <f>+ROUND(+Q129-Q127-Q128,0)</f>
        <v>44640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89" operator="notEqual" stopIfTrue="1">
      <formula>0</formula>
    </cfRule>
  </conditionalFormatting>
  <conditionalFormatting sqref="B131">
    <cfRule type="cellIs" priority="46" dxfId="190" operator="notEqual" stopIfTrue="1">
      <formula>0</formula>
    </cfRule>
    <cfRule type="cellIs" priority="34" dxfId="191" operator="equal">
      <formula>0</formula>
    </cfRule>
  </conditionalFormatting>
  <conditionalFormatting sqref="G2">
    <cfRule type="cellIs" priority="6" dxfId="76" operator="notEqual" stopIfTrue="1">
      <formula>0</formula>
    </cfRule>
    <cfRule type="cellIs" priority="7" dxfId="192" operator="equal" stopIfTrue="1">
      <formula>0</formula>
    </cfRule>
    <cfRule type="cellIs" priority="8" dxfId="193" operator="equal" stopIfTrue="1">
      <formula>0</formula>
    </cfRule>
    <cfRule type="cellIs" priority="45" dxfId="194" operator="equal">
      <formula>0</formula>
    </cfRule>
  </conditionalFormatting>
  <conditionalFormatting sqref="I2">
    <cfRule type="cellIs" priority="44" dxfId="194" operator="equal">
      <formula>0</formula>
    </cfRule>
  </conditionalFormatting>
  <conditionalFormatting sqref="F135:G136">
    <cfRule type="cellIs" priority="42" dxfId="19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95" operator="equal" stopIfTrue="1">
      <formula>"НЕРАВНЕНИЕ!"</formula>
    </cfRule>
  </conditionalFormatting>
  <conditionalFormatting sqref="L135:M136">
    <cfRule type="cellIs" priority="40" dxfId="195" operator="equal" stopIfTrue="1">
      <formula>"НЕРАВНЕНИЕ!"</formula>
    </cfRule>
  </conditionalFormatting>
  <conditionalFormatting sqref="F138:G139">
    <cfRule type="cellIs" priority="38" dxfId="19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95" operator="equal" stopIfTrue="1">
      <formula>"НЕРАВНЕНИЕ !"</formula>
    </cfRule>
  </conditionalFormatting>
  <conditionalFormatting sqref="L138:M139">
    <cfRule type="cellIs" priority="36" dxfId="195" operator="equal" stopIfTrue="1">
      <formula>"НЕРАВНЕНИЕ !"</formula>
    </cfRule>
  </conditionalFormatting>
  <conditionalFormatting sqref="I138:J139 L138:L139 N138:N139 F138:G139">
    <cfRule type="cellIs" priority="35" dxfId="195" operator="notEqual">
      <formula>0</formula>
    </cfRule>
  </conditionalFormatting>
  <conditionalFormatting sqref="I131:J131">
    <cfRule type="cellIs" priority="33" dxfId="189" operator="notEqual" stopIfTrue="1">
      <formula>0</formula>
    </cfRule>
  </conditionalFormatting>
  <conditionalFormatting sqref="L81">
    <cfRule type="cellIs" priority="28" dxfId="189" operator="notEqual" stopIfTrue="1">
      <formula>0</formula>
    </cfRule>
  </conditionalFormatting>
  <conditionalFormatting sqref="N81">
    <cfRule type="cellIs" priority="27" dxfId="189" operator="notEqual" stopIfTrue="1">
      <formula>0</formula>
    </cfRule>
  </conditionalFormatting>
  <conditionalFormatting sqref="L131">
    <cfRule type="cellIs" priority="32" dxfId="189" operator="notEqual" stopIfTrue="1">
      <formula>0</formula>
    </cfRule>
  </conditionalFormatting>
  <conditionalFormatting sqref="N131">
    <cfRule type="cellIs" priority="31" dxfId="189" operator="notEqual" stopIfTrue="1">
      <formula>0</formula>
    </cfRule>
  </conditionalFormatting>
  <conditionalFormatting sqref="F81:H81">
    <cfRule type="cellIs" priority="30" dxfId="189" operator="notEqual" stopIfTrue="1">
      <formula>0</formula>
    </cfRule>
  </conditionalFormatting>
  <conditionalFormatting sqref="I81:J81">
    <cfRule type="cellIs" priority="29" dxfId="189" operator="notEqual" stopIfTrue="1">
      <formula>0</formula>
    </cfRule>
  </conditionalFormatting>
  <conditionalFormatting sqref="B81">
    <cfRule type="cellIs" priority="25" dxfId="192" operator="equal">
      <formula>0</formula>
    </cfRule>
    <cfRule type="cellIs" priority="26" dxfId="190" operator="notEqual" stopIfTrue="1">
      <formula>0</formula>
    </cfRule>
  </conditionalFormatting>
  <conditionalFormatting sqref="P131:Q131">
    <cfRule type="cellIs" priority="24" dxfId="189" operator="notEqual" stopIfTrue="1">
      <formula>0</formula>
    </cfRule>
  </conditionalFormatting>
  <conditionalFormatting sqref="P135:Q136">
    <cfRule type="cellIs" priority="22" dxfId="19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9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95" operator="notEqual">
      <formula>0</formula>
    </cfRule>
  </conditionalFormatting>
  <conditionalFormatting sqref="P2">
    <cfRule type="cellIs" priority="14" dxfId="196" operator="equal" stopIfTrue="1">
      <formula>98</formula>
    </cfRule>
    <cfRule type="cellIs" priority="15" dxfId="197" operator="equal" stopIfTrue="1">
      <formula>96</formula>
    </cfRule>
    <cfRule type="cellIs" priority="16" dxfId="198" operator="equal" stopIfTrue="1">
      <formula>42</formula>
    </cfRule>
    <cfRule type="cellIs" priority="17" dxfId="199" operator="equal" stopIfTrue="1">
      <formula>97</formula>
    </cfRule>
    <cfRule type="cellIs" priority="18" dxfId="200" operator="equal" stopIfTrue="1">
      <formula>33</formula>
    </cfRule>
  </conditionalFormatting>
  <conditionalFormatting sqref="Q2">
    <cfRule type="cellIs" priority="9" dxfId="200" operator="equal" stopIfTrue="1">
      <formula>"Чужди средства"</formula>
    </cfRule>
    <cfRule type="cellIs" priority="10" dxfId="199" operator="equal" stopIfTrue="1">
      <formula>"СЕС - ДМП"</formula>
    </cfRule>
    <cfRule type="cellIs" priority="11" dxfId="198" operator="equal" stopIfTrue="1">
      <formula>"СЕС - РА"</formula>
    </cfRule>
    <cfRule type="cellIs" priority="12" dxfId="197" operator="equal" stopIfTrue="1">
      <formula>"СЕС - ДЕС"</formula>
    </cfRule>
    <cfRule type="cellIs" priority="13" dxfId="196" operator="equal" stopIfTrue="1">
      <formula>"СЕС - КСФ"</formula>
    </cfRule>
  </conditionalFormatting>
  <conditionalFormatting sqref="P81:Q81">
    <cfRule type="cellIs" priority="5" dxfId="189" operator="notEqual" stopIfTrue="1">
      <formula>0</formula>
    </cfRule>
  </conditionalFormatting>
  <conditionalFormatting sqref="T2:U2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42674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5</v>
      </c>
      <c r="G22" s="768">
        <f>+G23+G25+G36+G37</f>
        <v>5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5</v>
      </c>
      <c r="G25" s="787">
        <f>+G26+G30+G31+G32+G33</f>
        <v>5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5</v>
      </c>
      <c r="G26" s="792">
        <f>OTCHET!I75</f>
        <v>5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416857</v>
      </c>
      <c r="G38" s="852">
        <f>SUM(G39:G53)-G44-G46-G51-G52</f>
        <v>416857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6930</v>
      </c>
      <c r="G39" s="775">
        <f>OTCHET!I186</f>
        <v>6930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334980</v>
      </c>
      <c r="G40" s="820">
        <f>OTCHET!I189</f>
        <v>334980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61431</v>
      </c>
      <c r="G41" s="820">
        <f>+OTCHET!I195+OTCHET!I203</f>
        <v>61431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13516</v>
      </c>
      <c r="G42" s="820">
        <f>+OTCHET!I204+OTCHET!I222+OTCHET!I269</f>
        <v>13516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461492</v>
      </c>
      <c r="G54" s="898">
        <f>+G55+G56+G60</f>
        <v>461492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461492</v>
      </c>
      <c r="G56" s="907">
        <f>+OTCHET!I377+OTCHET!I385+OTCHET!I390+OTCHET!I393+OTCHET!I396+OTCHET!I399+OTCHET!I400+OTCHET!I403+OTCHET!I416+OTCHET!I417+OTCHET!I418+OTCHET!I419+OTCHET!I420</f>
        <v>461492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26000</v>
      </c>
      <c r="G57" s="911">
        <f>+OTCHET!I416+OTCHET!I417+OTCHET!I418+OTCHET!I419+OTCHET!I420</f>
        <v>26000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44640</v>
      </c>
      <c r="G62" s="933">
        <f>+G22-G38+G54-G61</f>
        <v>44640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-44640</v>
      </c>
      <c r="G64" s="943">
        <f>SUM(+G66+G74+G75+G82+G83+G84+G87+G88+G89+G90+G91+G92+G93)</f>
        <v>-44640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-52733</v>
      </c>
      <c r="G89" s="820">
        <f>+OTCHET!I567+OTCHET!I568+OTCHET!I569+OTCHET!I570+OTCHET!I571+OTCHET!I572+OTCHET!I573</f>
        <v>-52733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89" operator="notEqual" stopIfTrue="1">
      <formula>0</formula>
    </cfRule>
  </conditionalFormatting>
  <conditionalFormatting sqref="E103:I103">
    <cfRule type="cellIs" priority="19" dxfId="189" operator="notEqual" stopIfTrue="1">
      <formula>0</formula>
    </cfRule>
  </conditionalFormatting>
  <conditionalFormatting sqref="G105:H105 B105">
    <cfRule type="cellIs" priority="18" dxfId="205" operator="equal" stopIfTrue="1">
      <formula>0</formula>
    </cfRule>
  </conditionalFormatting>
  <conditionalFormatting sqref="I112 E108">
    <cfRule type="cellIs" priority="17" dxfId="193" operator="equal" stopIfTrue="1">
      <formula>0</formula>
    </cfRule>
  </conditionalFormatting>
  <conditionalFormatting sqref="E112:F112">
    <cfRule type="cellIs" priority="16" dxfId="193" operator="equal" stopIfTrue="1">
      <formula>0</formula>
    </cfRule>
  </conditionalFormatting>
  <conditionalFormatting sqref="E15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5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B103">
    <cfRule type="cellIs" priority="5" dxfId="190" operator="notEqual" stopIfTrue="1">
      <formula>0</formula>
    </cfRule>
  </conditionalFormatting>
  <conditionalFormatting sqref="I11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8"/>
  <sheetViews>
    <sheetView tabSelected="1" zoomScale="75" zoomScaleNormal="75" zoomScalePageLayoutView="0" workbookViewId="0" topLeftCell="B1007">
      <selection activeCell="D1025" sqref="D10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КСФ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42370</v>
      </c>
      <c r="F9" s="116">
        <v>42674</v>
      </c>
      <c r="G9" s="113"/>
      <c r="H9" s="1422"/>
      <c r="I9" s="1703"/>
      <c r="J9" s="1704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5" t="s">
        <v>1058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Криводол</v>
      </c>
      <c r="C12" s="1734"/>
      <c r="D12" s="1735"/>
      <c r="E12" s="118" t="s">
        <v>1037</v>
      </c>
      <c r="F12" s="1600" t="s">
        <v>1518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4" t="s">
        <v>1038</v>
      </c>
      <c r="F19" s="1775"/>
      <c r="G19" s="1775"/>
      <c r="H19" s="1776"/>
      <c r="I19" s="1780" t="s">
        <v>1039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506</v>
      </c>
      <c r="D22" s="1768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7" t="s">
        <v>510</v>
      </c>
      <c r="D28" s="1768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7" t="s">
        <v>134</v>
      </c>
      <c r="D33" s="1768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7" t="s">
        <v>128</v>
      </c>
      <c r="D39" s="1768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5</v>
      </c>
      <c r="J75" s="171">
        <f t="shared" si="13"/>
        <v>0</v>
      </c>
      <c r="K75" s="172">
        <f>SUM(K76:K89)</f>
        <v>0</v>
      </c>
      <c r="L75" s="1382">
        <f t="shared" si="13"/>
        <v>5</v>
      </c>
      <c r="M75" s="7">
        <f t="shared" si="1"/>
        <v>1</v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>
        <v>0</v>
      </c>
      <c r="G82" s="161">
        <v>0</v>
      </c>
      <c r="H82" s="162">
        <v>0</v>
      </c>
      <c r="I82" s="160">
        <v>5</v>
      </c>
      <c r="J82" s="161">
        <v>0</v>
      </c>
      <c r="K82" s="162">
        <v>0</v>
      </c>
      <c r="L82" s="298">
        <f t="shared" si="14"/>
        <v>5</v>
      </c>
      <c r="M82" s="7">
        <f t="shared" si="1"/>
        <v>1</v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5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5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КСФ</v>
      </c>
      <c r="C173" s="1766"/>
      <c r="D173" s="1766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30">
        <f>$B$9</f>
        <v>0</v>
      </c>
      <c r="C175" s="1731"/>
      <c r="D175" s="1732"/>
      <c r="E175" s="115">
        <f>$E$9</f>
        <v>42370</v>
      </c>
      <c r="F175" s="229">
        <f>$F$9</f>
        <v>42674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3" t="str">
        <f>$B$12</f>
        <v>Криводол</v>
      </c>
      <c r="C178" s="1734"/>
      <c r="D178" s="1735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4" t="s">
        <v>1048</v>
      </c>
      <c r="F182" s="1775"/>
      <c r="G182" s="1775"/>
      <c r="H182" s="1776"/>
      <c r="I182" s="1783" t="s">
        <v>1049</v>
      </c>
      <c r="J182" s="1784"/>
      <c r="K182" s="1784"/>
      <c r="L182" s="178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3" t="s">
        <v>803</v>
      </c>
      <c r="D186" s="176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6930</v>
      </c>
      <c r="J186" s="278">
        <f t="shared" si="40"/>
        <v>0</v>
      </c>
      <c r="K186" s="279">
        <f t="shared" si="40"/>
        <v>0</v>
      </c>
      <c r="L186" s="276">
        <f t="shared" si="40"/>
        <v>6930</v>
      </c>
      <c r="M186" s="7">
        <f aca="true" t="shared" si="41" ref="M186:M251">(IF($E186&lt;&gt;0,$M$2,IF($L186&lt;&gt;0,$M$2,"")))</f>
        <v>1</v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6930</v>
      </c>
      <c r="J187" s="286">
        <f t="shared" si="42"/>
        <v>0</v>
      </c>
      <c r="K187" s="287">
        <f t="shared" si="42"/>
        <v>0</v>
      </c>
      <c r="L187" s="284">
        <f t="shared" si="42"/>
        <v>6930</v>
      </c>
      <c r="M187" s="7">
        <f t="shared" si="41"/>
        <v>1</v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9" t="s">
        <v>806</v>
      </c>
      <c r="D189" s="176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334980</v>
      </c>
      <c r="J189" s="278">
        <f t="shared" si="43"/>
        <v>0</v>
      </c>
      <c r="K189" s="279">
        <f t="shared" si="43"/>
        <v>0</v>
      </c>
      <c r="L189" s="276">
        <f t="shared" si="43"/>
        <v>334980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331234</v>
      </c>
      <c r="J190" s="286">
        <f t="shared" si="44"/>
        <v>0</v>
      </c>
      <c r="K190" s="287">
        <f t="shared" si="44"/>
        <v>0</v>
      </c>
      <c r="L190" s="284">
        <f t="shared" si="44"/>
        <v>331234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3746</v>
      </c>
      <c r="J191" s="300">
        <f t="shared" si="44"/>
        <v>0</v>
      </c>
      <c r="K191" s="301">
        <f t="shared" si="44"/>
        <v>0</v>
      </c>
      <c r="L191" s="298">
        <f t="shared" si="44"/>
        <v>3746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1" t="s">
        <v>209</v>
      </c>
      <c r="D195" s="176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61431</v>
      </c>
      <c r="J195" s="278">
        <f t="shared" si="45"/>
        <v>0</v>
      </c>
      <c r="K195" s="279">
        <f t="shared" si="45"/>
        <v>0</v>
      </c>
      <c r="L195" s="276">
        <f t="shared" si="45"/>
        <v>61431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37185</v>
      </c>
      <c r="J196" s="286">
        <f t="shared" si="46"/>
        <v>0</v>
      </c>
      <c r="K196" s="287">
        <f t="shared" si="46"/>
        <v>0</v>
      </c>
      <c r="L196" s="284">
        <f t="shared" si="46"/>
        <v>37185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16398</v>
      </c>
      <c r="J199" s="300">
        <f t="shared" si="46"/>
        <v>0</v>
      </c>
      <c r="K199" s="301">
        <f t="shared" si="46"/>
        <v>0</v>
      </c>
      <c r="L199" s="298">
        <f t="shared" si="46"/>
        <v>16398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7848</v>
      </c>
      <c r="J200" s="300">
        <f t="shared" si="46"/>
        <v>0</v>
      </c>
      <c r="K200" s="301">
        <f t="shared" si="46"/>
        <v>0</v>
      </c>
      <c r="L200" s="298">
        <f t="shared" si="46"/>
        <v>7848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7" t="s">
        <v>214</v>
      </c>
      <c r="D203" s="175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9" t="s">
        <v>215</v>
      </c>
      <c r="D204" s="176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13516</v>
      </c>
      <c r="J204" s="278">
        <f t="shared" si="47"/>
        <v>0</v>
      </c>
      <c r="K204" s="279">
        <f t="shared" si="47"/>
        <v>0</v>
      </c>
      <c r="L204" s="313">
        <f t="shared" si="47"/>
        <v>13516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1442</v>
      </c>
      <c r="J205" s="286">
        <f t="shared" si="48"/>
        <v>0</v>
      </c>
      <c r="K205" s="287">
        <f t="shared" si="48"/>
        <v>0</v>
      </c>
      <c r="L205" s="284">
        <f t="shared" si="48"/>
        <v>1442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241</v>
      </c>
      <c r="J210" s="319">
        <f t="shared" si="48"/>
        <v>0</v>
      </c>
      <c r="K210" s="320">
        <f t="shared" si="48"/>
        <v>0</v>
      </c>
      <c r="L210" s="317">
        <f t="shared" si="48"/>
        <v>241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9985</v>
      </c>
      <c r="J211" s="325">
        <f t="shared" si="48"/>
        <v>0</v>
      </c>
      <c r="K211" s="326">
        <f t="shared" si="48"/>
        <v>0</v>
      </c>
      <c r="L211" s="323">
        <f t="shared" si="48"/>
        <v>9985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1848</v>
      </c>
      <c r="J220" s="300">
        <f t="shared" si="48"/>
        <v>0</v>
      </c>
      <c r="K220" s="301">
        <f t="shared" si="48"/>
        <v>0</v>
      </c>
      <c r="L220" s="298">
        <f t="shared" si="48"/>
        <v>1848</v>
      </c>
      <c r="M220" s="7">
        <f t="shared" si="41"/>
        <v>1</v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3" t="s">
        <v>290</v>
      </c>
      <c r="D222" s="1754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3" t="s">
        <v>780</v>
      </c>
      <c r="D226" s="1754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3" t="s">
        <v>234</v>
      </c>
      <c r="D232" s="1754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3" t="s">
        <v>236</v>
      </c>
      <c r="D235" s="1754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5" t="s">
        <v>237</v>
      </c>
      <c r="D236" s="175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5" t="s">
        <v>238</v>
      </c>
      <c r="D237" s="175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5" t="s">
        <v>1755</v>
      </c>
      <c r="D238" s="175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3" t="s">
        <v>239</v>
      </c>
      <c r="D239" s="1754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3" t="s">
        <v>251</v>
      </c>
      <c r="D253" s="1754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3" t="s">
        <v>252</v>
      </c>
      <c r="D254" s="1754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3" t="s">
        <v>253</v>
      </c>
      <c r="D255" s="1754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3" t="s">
        <v>254</v>
      </c>
      <c r="D256" s="1754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3" t="s">
        <v>1757</v>
      </c>
      <c r="D263" s="1754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3" t="s">
        <v>1757</v>
      </c>
      <c r="D267" s="1754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3" t="s">
        <v>1758</v>
      </c>
      <c r="D268" s="1754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5" t="s">
        <v>264</v>
      </c>
      <c r="D269" s="175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3" t="s">
        <v>291</v>
      </c>
      <c r="D270" s="1754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1" t="s">
        <v>265</v>
      </c>
      <c r="D273" s="175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1" t="s">
        <v>266</v>
      </c>
      <c r="D274" s="175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1" t="s">
        <v>679</v>
      </c>
      <c r="D282" s="175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1" t="s">
        <v>741</v>
      </c>
      <c r="D285" s="175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3" t="s">
        <v>742</v>
      </c>
      <c r="D286" s="1754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6" t="s">
        <v>987</v>
      </c>
      <c r="D291" s="174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8" t="s">
        <v>750</v>
      </c>
      <c r="D295" s="174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416857</v>
      </c>
      <c r="J299" s="400">
        <f t="shared" si="76"/>
        <v>0</v>
      </c>
      <c r="K299" s="401">
        <f t="shared" si="76"/>
        <v>0</v>
      </c>
      <c r="L299" s="398">
        <f t="shared" si="76"/>
        <v>416857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50"/>
      <c r="C304" s="1741"/>
      <c r="D304" s="1741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0"/>
      <c r="C309" s="1741"/>
      <c r="D309" s="1741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2"/>
      <c r="C338" s="1742"/>
      <c r="D338" s="1742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5" t="str">
        <f>$B$7</f>
        <v>ОТЧЕТНИ ДАННИ ПО ЕБК ЗА СМЕТКИТЕ ЗА СРЕДСТВАТА ОТ ЕВРОПЕЙСКИЯ СЪЮЗ - КСФ</v>
      </c>
      <c r="C342" s="1745"/>
      <c r="D342" s="1745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30">
        <f>$B$9</f>
        <v>0</v>
      </c>
      <c r="C344" s="1731"/>
      <c r="D344" s="1732"/>
      <c r="E344" s="115">
        <f>$E$9</f>
        <v>42370</v>
      </c>
      <c r="F344" s="410">
        <f>$F$9</f>
        <v>42674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3" t="str">
        <f>$B$12</f>
        <v>Криводол</v>
      </c>
      <c r="C347" s="1734"/>
      <c r="D347" s="1735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6" t="s">
        <v>1054</v>
      </c>
      <c r="F351" s="1787"/>
      <c r="G351" s="1787"/>
      <c r="H351" s="178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3" t="s">
        <v>294</v>
      </c>
      <c r="D355" s="1744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7" t="s">
        <v>305</v>
      </c>
      <c r="D369" s="170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7" t="s">
        <v>336</v>
      </c>
      <c r="D377" s="170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7" t="s">
        <v>270</v>
      </c>
      <c r="D382" s="170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7" t="s">
        <v>271</v>
      </c>
      <c r="D385" s="170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7" t="s">
        <v>273</v>
      </c>
      <c r="D390" s="170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7" t="s">
        <v>274</v>
      </c>
      <c r="D393" s="170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435492</v>
      </c>
      <c r="J393" s="447">
        <f t="shared" si="87"/>
        <v>0</v>
      </c>
      <c r="K393" s="448">
        <f>SUM(K394:K395)</f>
        <v>0</v>
      </c>
      <c r="L393" s="1384">
        <f t="shared" si="87"/>
        <v>435492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435492</v>
      </c>
      <c r="J394" s="155">
        <v>0</v>
      </c>
      <c r="K394" s="156">
        <v>0</v>
      </c>
      <c r="L394" s="1385">
        <f>I394+J394+K394</f>
        <v>435492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7" t="s">
        <v>996</v>
      </c>
      <c r="D396" s="170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7" t="s">
        <v>736</v>
      </c>
      <c r="D399" s="170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7" t="s">
        <v>737</v>
      </c>
      <c r="D400" s="170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7" t="s">
        <v>756</v>
      </c>
      <c r="D403" s="170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7" t="s">
        <v>277</v>
      </c>
      <c r="D406" s="170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435492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435492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7" t="s">
        <v>826</v>
      </c>
      <c r="D416" s="170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7" t="s">
        <v>761</v>
      </c>
      <c r="D417" s="170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7" t="s">
        <v>278</v>
      </c>
      <c r="D418" s="170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26000</v>
      </c>
      <c r="J418" s="488">
        <v>0</v>
      </c>
      <c r="K418" s="1485">
        <v>0</v>
      </c>
      <c r="L418" s="1384">
        <f>I418+J418+K418</f>
        <v>26000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07" t="s">
        <v>739</v>
      </c>
      <c r="D419" s="170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7" t="s">
        <v>1000</v>
      </c>
      <c r="D420" s="170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26000</v>
      </c>
      <c r="J423" s="518">
        <f t="shared" si="95"/>
        <v>0</v>
      </c>
      <c r="K423" s="519">
        <f t="shared" si="95"/>
        <v>0</v>
      </c>
      <c r="L423" s="516">
        <f t="shared" si="95"/>
        <v>26000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6" t="str">
        <f>$B$7</f>
        <v>ОТЧЕТНИ ДАННИ ПО ЕБК ЗА СМЕТКИТЕ ЗА СРЕДСТВАТА ОТ ЕВРОПЕЙСКИЯ СЪЮЗ - КСФ</v>
      </c>
      <c r="C427" s="1737"/>
      <c r="D427" s="1737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30">
        <f>$B$9</f>
        <v>0</v>
      </c>
      <c r="C429" s="1731"/>
      <c r="D429" s="1732"/>
      <c r="E429" s="115">
        <f>$E$9</f>
        <v>42370</v>
      </c>
      <c r="F429" s="410">
        <f>$F$9</f>
        <v>42674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3" t="str">
        <f>$B$12</f>
        <v>Криводол</v>
      </c>
      <c r="C432" s="1734"/>
      <c r="D432" s="1735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4" t="s">
        <v>958</v>
      </c>
      <c r="F436" s="1775"/>
      <c r="G436" s="1775"/>
      <c r="H436" s="177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44640</v>
      </c>
      <c r="J439" s="551">
        <f t="shared" si="96"/>
        <v>0</v>
      </c>
      <c r="K439" s="552">
        <f t="shared" si="96"/>
        <v>0</v>
      </c>
      <c r="L439" s="553">
        <f t="shared" si="96"/>
        <v>44640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-44640</v>
      </c>
      <c r="J440" s="558">
        <f t="shared" si="97"/>
        <v>0</v>
      </c>
      <c r="K440" s="559">
        <f t="shared" si="97"/>
        <v>0</v>
      </c>
      <c r="L440" s="560">
        <f>+L591</f>
        <v>-44640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8" t="str">
        <f>$B$7</f>
        <v>ОТЧЕТНИ ДАННИ ПО ЕБК ЗА СМЕТКИТЕ ЗА СРЕДСТВАТА ОТ ЕВРОПЕЙСКИЯ СЪЮЗ - КСФ</v>
      </c>
      <c r="C443" s="1739"/>
      <c r="D443" s="1739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30">
        <f>$B$9</f>
        <v>0</v>
      </c>
      <c r="C445" s="1731"/>
      <c r="D445" s="1732"/>
      <c r="E445" s="115">
        <f>$E$9</f>
        <v>42370</v>
      </c>
      <c r="F445" s="410">
        <f>$F$9</f>
        <v>42674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3" t="str">
        <f>$B$12</f>
        <v>Криводол</v>
      </c>
      <c r="C448" s="1734"/>
      <c r="D448" s="1735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7" t="s">
        <v>1056</v>
      </c>
      <c r="F452" s="1778"/>
      <c r="G452" s="1778"/>
      <c r="H452" s="177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2" t="s">
        <v>827</v>
      </c>
      <c r="D455" s="172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7" t="s">
        <v>830</v>
      </c>
      <c r="D459" s="1717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7" t="s">
        <v>833</v>
      </c>
      <c r="D462" s="1717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2" t="s">
        <v>836</v>
      </c>
      <c r="D465" s="172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8" t="s">
        <v>843</v>
      </c>
      <c r="D472" s="1719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20" t="s">
        <v>1004</v>
      </c>
      <c r="D475" s="172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5" t="s">
        <v>1009</v>
      </c>
      <c r="D491" s="1721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5" t="s">
        <v>27</v>
      </c>
      <c r="D496" s="1721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4" t="s">
        <v>1010</v>
      </c>
      <c r="D497" s="172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20" t="s">
        <v>36</v>
      </c>
      <c r="D506" s="172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20" t="s">
        <v>40</v>
      </c>
      <c r="D510" s="172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20" t="s">
        <v>1011</v>
      </c>
      <c r="D515" s="172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5" t="s">
        <v>1012</v>
      </c>
      <c r="D518" s="1716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8" t="s">
        <v>340</v>
      </c>
      <c r="D525" s="1729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20" t="s">
        <v>1014</v>
      </c>
      <c r="D529" s="172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5" t="s">
        <v>1015</v>
      </c>
      <c r="D530" s="172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7" t="s">
        <v>1016</v>
      </c>
      <c r="D535" s="1716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20" t="s">
        <v>1017</v>
      </c>
      <c r="D538" s="172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7" t="s">
        <v>1026</v>
      </c>
      <c r="D560" s="172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-44640</v>
      </c>
      <c r="J560" s="584">
        <f t="shared" si="124"/>
        <v>0</v>
      </c>
      <c r="K560" s="585">
        <f t="shared" si="124"/>
        <v>0</v>
      </c>
      <c r="L560" s="582">
        <f t="shared" si="124"/>
        <v>-44640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-52733</v>
      </c>
      <c r="J567" s="161">
        <v>0</v>
      </c>
      <c r="K567" s="589">
        <v>0</v>
      </c>
      <c r="L567" s="1386">
        <f t="shared" si="125"/>
        <v>-52733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7" t="s">
        <v>1031</v>
      </c>
      <c r="D580" s="1716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7" t="s">
        <v>895</v>
      </c>
      <c r="D585" s="1716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-44640</v>
      </c>
      <c r="J591" s="668">
        <f t="shared" si="129"/>
        <v>0</v>
      </c>
      <c r="K591" s="670">
        <f t="shared" si="129"/>
        <v>0</v>
      </c>
      <c r="L591" s="666">
        <f t="shared" si="129"/>
        <v>-44640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9"/>
      <c r="H594" s="1710"/>
      <c r="I594" s="1710"/>
      <c r="J594" s="171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7" t="s">
        <v>943</v>
      </c>
      <c r="H595" s="1697"/>
      <c r="I595" s="1697"/>
      <c r="J595" s="1697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12"/>
      <c r="H597" s="1713"/>
      <c r="I597" s="1713"/>
      <c r="J597" s="1714"/>
      <c r="K597" s="103"/>
      <c r="L597" s="231"/>
      <c r="M597" s="7">
        <v>1</v>
      </c>
      <c r="N597" s="522"/>
    </row>
    <row r="598" spans="1:14" ht="21.75" customHeight="1">
      <c r="A598" s="23"/>
      <c r="B598" s="1695" t="s">
        <v>946</v>
      </c>
      <c r="C598" s="1696"/>
      <c r="D598" s="676" t="s">
        <v>947</v>
      </c>
      <c r="E598" s="677"/>
      <c r="F598" s="678"/>
      <c r="G598" s="1697" t="s">
        <v>943</v>
      </c>
      <c r="H598" s="1697"/>
      <c r="I598" s="1697"/>
      <c r="J598" s="1697"/>
      <c r="K598" s="103"/>
      <c r="L598" s="231"/>
      <c r="M598" s="7">
        <v>1</v>
      </c>
      <c r="N598" s="522"/>
    </row>
    <row r="599" spans="1:14" ht="24.75" customHeight="1">
      <c r="A599" s="36"/>
      <c r="B599" s="1698"/>
      <c r="C599" s="1699"/>
      <c r="D599" s="679" t="s">
        <v>948</v>
      </c>
      <c r="E599" s="680"/>
      <c r="F599" s="681"/>
      <c r="G599" s="682" t="s">
        <v>949</v>
      </c>
      <c r="H599" s="1700"/>
      <c r="I599" s="1701"/>
      <c r="J599" s="1702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00"/>
      <c r="I601" s="1701"/>
      <c r="J601" s="1702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38" t="str">
        <f>$B$7</f>
        <v>ОТЧЕТНИ ДАННИ ПО ЕБК ЗА СМЕТКИТЕ ЗА СРЕДСТВАТА ОТ ЕВРОПЕЙСКИЯ СЪЮЗ - КСФ</v>
      </c>
      <c r="C606" s="1739"/>
      <c r="D606" s="1739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30">
        <f>$B$9</f>
        <v>0</v>
      </c>
      <c r="C608" s="1731"/>
      <c r="D608" s="1732"/>
      <c r="E608" s="115">
        <f>$E$9</f>
        <v>42370</v>
      </c>
      <c r="F608" s="229">
        <f>$F$9</f>
        <v>42674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74" t="s">
        <v>935</v>
      </c>
      <c r="F615" s="1775"/>
      <c r="G615" s="1775"/>
      <c r="H615" s="1776"/>
      <c r="I615" s="1783" t="s">
        <v>936</v>
      </c>
      <c r="J615" s="1784"/>
      <c r="K615" s="1784"/>
      <c r="L615" s="178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63" t="s">
        <v>803</v>
      </c>
      <c r="D622" s="176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59" t="s">
        <v>806</v>
      </c>
      <c r="D625" s="1760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61" t="s">
        <v>209</v>
      </c>
      <c r="D631" s="1762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57" t="s">
        <v>214</v>
      </c>
      <c r="D639" s="175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59" t="s">
        <v>215</v>
      </c>
      <c r="D640" s="1760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1848</v>
      </c>
      <c r="J640" s="278">
        <f t="shared" si="136"/>
        <v>0</v>
      </c>
      <c r="K640" s="279">
        <f t="shared" si="136"/>
        <v>0</v>
      </c>
      <c r="L640" s="313">
        <f t="shared" si="136"/>
        <v>1848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>
        <v>0</v>
      </c>
      <c r="G656" s="161">
        <v>0</v>
      </c>
      <c r="H656" s="1430">
        <v>0</v>
      </c>
      <c r="I656" s="160">
        <v>1848</v>
      </c>
      <c r="J656" s="161">
        <v>0</v>
      </c>
      <c r="K656" s="1430">
        <v>0</v>
      </c>
      <c r="L656" s="298">
        <f t="shared" si="138"/>
        <v>1848</v>
      </c>
      <c r="M656" s="12">
        <f t="shared" si="131"/>
        <v>1</v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53" t="s">
        <v>290</v>
      </c>
      <c r="D658" s="1754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53" t="s">
        <v>780</v>
      </c>
      <c r="D662" s="1754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53" t="s">
        <v>234</v>
      </c>
      <c r="D668" s="1754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53" t="s">
        <v>236</v>
      </c>
      <c r="D671" s="1754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55" t="s">
        <v>237</v>
      </c>
      <c r="D672" s="1756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55" t="s">
        <v>238</v>
      </c>
      <c r="D673" s="1756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55" t="s">
        <v>1759</v>
      </c>
      <c r="D674" s="1756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53" t="s">
        <v>239</v>
      </c>
      <c r="D675" s="1754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53" t="s">
        <v>251</v>
      </c>
      <c r="D689" s="1754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53" t="s">
        <v>252</v>
      </c>
      <c r="D690" s="1754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53" t="s">
        <v>253</v>
      </c>
      <c r="D691" s="1754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53" t="s">
        <v>254</v>
      </c>
      <c r="D692" s="1754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53" t="s">
        <v>1760</v>
      </c>
      <c r="D699" s="1754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53" t="s">
        <v>1757</v>
      </c>
      <c r="D703" s="1754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53" t="s">
        <v>1758</v>
      </c>
      <c r="D704" s="1754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55" t="s">
        <v>264</v>
      </c>
      <c r="D705" s="1756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53" t="s">
        <v>291</v>
      </c>
      <c r="D706" s="1754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51" t="s">
        <v>265</v>
      </c>
      <c r="D709" s="175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51" t="s">
        <v>266</v>
      </c>
      <c r="D710" s="175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51" t="s">
        <v>679</v>
      </c>
      <c r="D718" s="175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51" t="s">
        <v>741</v>
      </c>
      <c r="D721" s="175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53" t="s">
        <v>742</v>
      </c>
      <c r="D722" s="1754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46" t="s">
        <v>987</v>
      </c>
      <c r="D727" s="1747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8" t="s">
        <v>750</v>
      </c>
      <c r="D731" s="174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8" t="s">
        <v>750</v>
      </c>
      <c r="D732" s="174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1848</v>
      </c>
      <c r="J736" s="400">
        <f t="shared" si="164"/>
        <v>0</v>
      </c>
      <c r="K736" s="401">
        <f t="shared" si="164"/>
        <v>0</v>
      </c>
      <c r="L736" s="398">
        <f t="shared" si="164"/>
        <v>1848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38" t="str">
        <f>$B$7</f>
        <v>ОТЧЕТНИ ДАННИ ПО ЕБК ЗА СМЕТКИТЕ ЗА СРЕДСТВАТА ОТ ЕВРОПЕЙСКИЯ СЪЮЗ - КСФ</v>
      </c>
      <c r="C741" s="1739"/>
      <c r="D741" s="1739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30">
        <f>$B$9</f>
        <v>0</v>
      </c>
      <c r="C743" s="1731"/>
      <c r="D743" s="1732"/>
      <c r="E743" s="115">
        <f>$E$9</f>
        <v>42370</v>
      </c>
      <c r="F743" s="229">
        <f>$F$9</f>
        <v>42674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89" t="str">
        <f>$B$12</f>
        <v>Криводол</v>
      </c>
      <c r="C746" s="1790"/>
      <c r="D746" s="1791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774" t="s">
        <v>935</v>
      </c>
      <c r="F750" s="1775"/>
      <c r="G750" s="1775"/>
      <c r="H750" s="1776"/>
      <c r="I750" s="1783" t="s">
        <v>936</v>
      </c>
      <c r="J750" s="1784"/>
      <c r="K750" s="1784"/>
      <c r="L750" s="1785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5533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15.75">
      <c r="A755" s="23"/>
      <c r="B755" s="1460"/>
      <c r="C755" s="1601">
        <f>+C754</f>
        <v>5533</v>
      </c>
      <c r="D755" s="1462" t="s">
        <v>619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63" t="s">
        <v>803</v>
      </c>
      <c r="D757" s="1764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6930</v>
      </c>
      <c r="J757" s="278">
        <f t="shared" si="165"/>
        <v>0</v>
      </c>
      <c r="K757" s="279">
        <f t="shared" si="165"/>
        <v>0</v>
      </c>
      <c r="L757" s="276">
        <f t="shared" si="165"/>
        <v>6930</v>
      </c>
      <c r="M757" s="12">
        <f>(IF($E757&lt;&gt;0,$M$2,IF($L757&lt;&gt;0,$M$2,"")))</f>
        <v>1</v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>
        <v>0</v>
      </c>
      <c r="G758" s="155">
        <v>0</v>
      </c>
      <c r="H758" s="1425">
        <v>0</v>
      </c>
      <c r="I758" s="154">
        <v>6930</v>
      </c>
      <c r="J758" s="155">
        <v>0</v>
      </c>
      <c r="K758" s="1425">
        <v>0</v>
      </c>
      <c r="L758" s="284">
        <f>I758+J758+K758</f>
        <v>6930</v>
      </c>
      <c r="M758" s="12">
        <f aca="true" t="shared" si="166" ref="M758:M823">(IF($E758&lt;&gt;0,$M$2,IF($L758&lt;&gt;0,$M$2,"")))</f>
        <v>1</v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59" t="s">
        <v>806</v>
      </c>
      <c r="D760" s="1760"/>
      <c r="E760" s="276">
        <f aca="true" t="shared" si="167" ref="E760:L760">SUM(E761:E765)</f>
        <v>0</v>
      </c>
      <c r="F760" s="277">
        <f t="shared" si="167"/>
        <v>0</v>
      </c>
      <c r="G760" s="278">
        <f t="shared" si="167"/>
        <v>0</v>
      </c>
      <c r="H760" s="279">
        <f>SUM(H761:H765)</f>
        <v>0</v>
      </c>
      <c r="I760" s="277">
        <f t="shared" si="167"/>
        <v>114433</v>
      </c>
      <c r="J760" s="278">
        <f t="shared" si="167"/>
        <v>0</v>
      </c>
      <c r="K760" s="279">
        <f t="shared" si="167"/>
        <v>0</v>
      </c>
      <c r="L760" s="276">
        <f t="shared" si="167"/>
        <v>114433</v>
      </c>
      <c r="M760" s="12">
        <f t="shared" si="166"/>
        <v>1</v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>
        <v>0</v>
      </c>
      <c r="G761" s="155">
        <v>0</v>
      </c>
      <c r="H761" s="1425">
        <v>0</v>
      </c>
      <c r="I761" s="154">
        <v>114433</v>
      </c>
      <c r="J761" s="155">
        <v>0</v>
      </c>
      <c r="K761" s="1425">
        <v>0</v>
      </c>
      <c r="L761" s="284">
        <f>I761+J761+K761</f>
        <v>114433</v>
      </c>
      <c r="M761" s="12">
        <f t="shared" si="166"/>
        <v>1</v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/>
      <c r="G762" s="161"/>
      <c r="H762" s="1430"/>
      <c r="I762" s="160"/>
      <c r="J762" s="161"/>
      <c r="K762" s="1430"/>
      <c r="L762" s="298">
        <f>I762+J762+K762</f>
        <v>0</v>
      </c>
      <c r="M762" s="12">
        <f t="shared" si="166"/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61" t="s">
        <v>209</v>
      </c>
      <c r="D766" s="1762"/>
      <c r="E766" s="276">
        <f aca="true" t="shared" si="168" ref="E766:L766">SUM(E767:E773)</f>
        <v>0</v>
      </c>
      <c r="F766" s="277">
        <f t="shared" si="168"/>
        <v>0</v>
      </c>
      <c r="G766" s="278">
        <f t="shared" si="168"/>
        <v>0</v>
      </c>
      <c r="H766" s="279">
        <f>SUM(H767:H773)</f>
        <v>0</v>
      </c>
      <c r="I766" s="277">
        <f t="shared" si="168"/>
        <v>21755</v>
      </c>
      <c r="J766" s="278">
        <f t="shared" si="168"/>
        <v>0</v>
      </c>
      <c r="K766" s="279">
        <f t="shared" si="168"/>
        <v>0</v>
      </c>
      <c r="L766" s="276">
        <f t="shared" si="168"/>
        <v>21755</v>
      </c>
      <c r="M766" s="12">
        <f t="shared" si="166"/>
        <v>1</v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0</v>
      </c>
      <c r="F767" s="154">
        <v>0</v>
      </c>
      <c r="G767" s="155">
        <v>0</v>
      </c>
      <c r="H767" s="1425">
        <v>0</v>
      </c>
      <c r="I767" s="154">
        <v>12554</v>
      </c>
      <c r="J767" s="155">
        <v>0</v>
      </c>
      <c r="K767" s="1425">
        <v>0</v>
      </c>
      <c r="L767" s="284">
        <f aca="true" t="shared" si="170" ref="L767:L774">I767+J767+K767</f>
        <v>12554</v>
      </c>
      <c r="M767" s="12">
        <f t="shared" si="166"/>
        <v>1</v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0</v>
      </c>
      <c r="F770" s="160">
        <v>0</v>
      </c>
      <c r="G770" s="161">
        <v>0</v>
      </c>
      <c r="H770" s="1430">
        <v>0</v>
      </c>
      <c r="I770" s="160">
        <v>5989</v>
      </c>
      <c r="J770" s="161">
        <v>0</v>
      </c>
      <c r="K770" s="1430">
        <v>0</v>
      </c>
      <c r="L770" s="298">
        <f t="shared" si="170"/>
        <v>5989</v>
      </c>
      <c r="M770" s="12">
        <f t="shared" si="166"/>
        <v>1</v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0</v>
      </c>
      <c r="F771" s="160">
        <v>0</v>
      </c>
      <c r="G771" s="161">
        <v>0</v>
      </c>
      <c r="H771" s="1430">
        <v>0</v>
      </c>
      <c r="I771" s="160">
        <v>3212</v>
      </c>
      <c r="J771" s="161">
        <v>0</v>
      </c>
      <c r="K771" s="1430">
        <v>0</v>
      </c>
      <c r="L771" s="298">
        <f t="shared" si="170"/>
        <v>3212</v>
      </c>
      <c r="M771" s="12">
        <f t="shared" si="166"/>
        <v>1</v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57" t="s">
        <v>214</v>
      </c>
      <c r="D774" s="1758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59" t="s">
        <v>215</v>
      </c>
      <c r="D775" s="1760"/>
      <c r="E775" s="313">
        <f aca="true" t="shared" si="171" ref="E775:L775">SUM(E776:E792)</f>
        <v>0</v>
      </c>
      <c r="F775" s="277">
        <f t="shared" si="171"/>
        <v>0</v>
      </c>
      <c r="G775" s="278">
        <f t="shared" si="171"/>
        <v>0</v>
      </c>
      <c r="H775" s="279">
        <f>SUM(H776:H792)</f>
        <v>0</v>
      </c>
      <c r="I775" s="277">
        <f t="shared" si="171"/>
        <v>0</v>
      </c>
      <c r="J775" s="278">
        <f t="shared" si="171"/>
        <v>0</v>
      </c>
      <c r="K775" s="279">
        <f t="shared" si="171"/>
        <v>0</v>
      </c>
      <c r="L775" s="313">
        <f t="shared" si="171"/>
        <v>0</v>
      </c>
      <c r="M775" s="12">
        <f t="shared" si="166"/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/>
      <c r="G776" s="155"/>
      <c r="H776" s="1425"/>
      <c r="I776" s="154"/>
      <c r="J776" s="155"/>
      <c r="K776" s="1425"/>
      <c r="L776" s="284">
        <f aca="true" t="shared" si="173" ref="L776:L792">I776+J776+K776</f>
        <v>0</v>
      </c>
      <c r="M776" s="12">
        <f t="shared" si="166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0</v>
      </c>
      <c r="F780" s="160"/>
      <c r="G780" s="161"/>
      <c r="H780" s="1430"/>
      <c r="I780" s="160"/>
      <c r="J780" s="161"/>
      <c r="K780" s="1430"/>
      <c r="L780" s="298">
        <f t="shared" si="173"/>
        <v>0</v>
      </c>
      <c r="M780" s="12">
        <f t="shared" si="166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/>
      <c r="G781" s="167"/>
      <c r="H781" s="1426"/>
      <c r="I781" s="166"/>
      <c r="J781" s="167"/>
      <c r="K781" s="1426"/>
      <c r="L781" s="317">
        <f t="shared" si="173"/>
        <v>0</v>
      </c>
      <c r="M781" s="12">
        <f t="shared" si="166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0</v>
      </c>
      <c r="F782" s="457"/>
      <c r="G782" s="458"/>
      <c r="H782" s="1438"/>
      <c r="I782" s="457"/>
      <c r="J782" s="458"/>
      <c r="K782" s="1438"/>
      <c r="L782" s="323">
        <f t="shared" si="173"/>
        <v>0</v>
      </c>
      <c r="M782" s="12">
        <f t="shared" si="166"/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753" t="s">
        <v>290</v>
      </c>
      <c r="D793" s="1754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753" t="s">
        <v>780</v>
      </c>
      <c r="D797" s="1754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753" t="s">
        <v>234</v>
      </c>
      <c r="D803" s="1754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753" t="s">
        <v>236</v>
      </c>
      <c r="D806" s="1754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55" t="s">
        <v>237</v>
      </c>
      <c r="D807" s="1756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55" t="s">
        <v>238</v>
      </c>
      <c r="D808" s="1756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55" t="s">
        <v>1759</v>
      </c>
      <c r="D809" s="1756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753" t="s">
        <v>239</v>
      </c>
      <c r="D810" s="1754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753" t="s">
        <v>251</v>
      </c>
      <c r="D824" s="1754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753" t="s">
        <v>252</v>
      </c>
      <c r="D825" s="1754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753" t="s">
        <v>253</v>
      </c>
      <c r="D826" s="1754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753" t="s">
        <v>254</v>
      </c>
      <c r="D827" s="1754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753" t="s">
        <v>1760</v>
      </c>
      <c r="D834" s="1754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753" t="s">
        <v>1757</v>
      </c>
      <c r="D838" s="1754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753" t="s">
        <v>1758</v>
      </c>
      <c r="D839" s="1754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55" t="s">
        <v>264</v>
      </c>
      <c r="D840" s="1756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753" t="s">
        <v>291</v>
      </c>
      <c r="D841" s="1754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51" t="s">
        <v>265</v>
      </c>
      <c r="D844" s="1752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51" t="s">
        <v>266</v>
      </c>
      <c r="D845" s="1752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51" t="s">
        <v>679</v>
      </c>
      <c r="D853" s="1752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51" t="s">
        <v>741</v>
      </c>
      <c r="D856" s="1752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753" t="s">
        <v>742</v>
      </c>
      <c r="D857" s="1754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46" t="s">
        <v>987</v>
      </c>
      <c r="D862" s="1747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748" t="s">
        <v>750</v>
      </c>
      <c r="D866" s="1749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748" t="s">
        <v>750</v>
      </c>
      <c r="D867" s="1749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0</v>
      </c>
      <c r="F871" s="399">
        <f t="shared" si="199"/>
        <v>0</v>
      </c>
      <c r="G871" s="400">
        <f t="shared" si="199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143118</v>
      </c>
      <c r="J871" s="400">
        <f t="shared" si="199"/>
        <v>0</v>
      </c>
      <c r="K871" s="401">
        <f t="shared" si="199"/>
        <v>0</v>
      </c>
      <c r="L871" s="398">
        <f t="shared" si="199"/>
        <v>143118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3" ht="15">
      <c r="A874" s="23">
        <v>780</v>
      </c>
      <c r="B874" s="6"/>
      <c r="C874" s="6"/>
      <c r="D874" s="525"/>
      <c r="E874" s="38"/>
      <c r="F874" s="38"/>
      <c r="G874" s="38"/>
      <c r="H874" s="38"/>
      <c r="I874" s="38"/>
      <c r="J874" s="38"/>
      <c r="K874" s="38"/>
      <c r="L874" s="38"/>
      <c r="M874" s="7">
        <f>(IF($E1006&lt;&gt;0,$M$2,IF($L1006&lt;&gt;0,$M$2,"")))</f>
        <v>1</v>
      </c>
    </row>
    <row r="875" spans="1:13" ht="15">
      <c r="A875" s="23">
        <v>785</v>
      </c>
      <c r="B875" s="6"/>
      <c r="C875" s="1370"/>
      <c r="D875" s="1371"/>
      <c r="E875" s="38"/>
      <c r="F875" s="38"/>
      <c r="G875" s="38"/>
      <c r="H875" s="38"/>
      <c r="I875" s="38"/>
      <c r="J875" s="38"/>
      <c r="K875" s="38"/>
      <c r="L875" s="38"/>
      <c r="M875" s="7">
        <f>(IF($E1006&lt;&gt;0,$M$2,IF($L1006&lt;&gt;0,$M$2,"")))</f>
        <v>1</v>
      </c>
    </row>
    <row r="876" spans="1:13" ht="15.75">
      <c r="A876" s="23">
        <v>790</v>
      </c>
      <c r="B876" s="1738" t="str">
        <f>$B$7</f>
        <v>ОТЧЕТНИ ДАННИ ПО ЕБК ЗА СМЕТКИТЕ ЗА СРЕДСТВАТА ОТ ЕВРОПЕЙСКИЯ СЪЮЗ - КСФ</v>
      </c>
      <c r="C876" s="1739"/>
      <c r="D876" s="1739"/>
      <c r="E876" s="245"/>
      <c r="F876" s="245"/>
      <c r="G876" s="240"/>
      <c r="H876" s="240"/>
      <c r="I876" s="240"/>
      <c r="J876" s="240"/>
      <c r="K876" s="240"/>
      <c r="L876" s="240"/>
      <c r="M876" s="7">
        <f>(IF($E1006&lt;&gt;0,$M$2,IF($L1006&lt;&gt;0,$M$2,"")))</f>
        <v>1</v>
      </c>
    </row>
    <row r="877" spans="1:13" ht="15.75">
      <c r="A877" s="23">
        <v>795</v>
      </c>
      <c r="B877" s="231"/>
      <c r="C877" s="394"/>
      <c r="D877" s="403"/>
      <c r="E877" s="409" t="s">
        <v>502</v>
      </c>
      <c r="F877" s="409" t="s">
        <v>897</v>
      </c>
      <c r="G877" s="240"/>
      <c r="H877" s="1367" t="s">
        <v>1349</v>
      </c>
      <c r="I877" s="1368"/>
      <c r="J877" s="1369"/>
      <c r="K877" s="240"/>
      <c r="L877" s="240"/>
      <c r="M877" s="7">
        <f>(IF($E1006&lt;&gt;0,$M$2,IF($L1006&lt;&gt;0,$M$2,"")))</f>
        <v>1</v>
      </c>
    </row>
    <row r="878" spans="1:13" ht="18">
      <c r="A878" s="22">
        <v>805</v>
      </c>
      <c r="B878" s="1730">
        <f>$B$9</f>
        <v>0</v>
      </c>
      <c r="C878" s="1731"/>
      <c r="D878" s="1732"/>
      <c r="E878" s="115">
        <f>$E$9</f>
        <v>42370</v>
      </c>
      <c r="F878" s="229">
        <f>$F$9</f>
        <v>42674</v>
      </c>
      <c r="G878" s="240"/>
      <c r="H878" s="240"/>
      <c r="I878" s="240"/>
      <c r="J878" s="240"/>
      <c r="K878" s="240"/>
      <c r="L878" s="240"/>
      <c r="M878" s="7">
        <f>(IF($E1006&lt;&gt;0,$M$2,IF($L1006&lt;&gt;0,$M$2,"")))</f>
        <v>1</v>
      </c>
    </row>
    <row r="879" spans="1:13" ht="15">
      <c r="A879" s="23">
        <v>810</v>
      </c>
      <c r="B879" s="230" t="str">
        <f>$B$10</f>
        <v>(наименование на разпоредителя с бюджет)</v>
      </c>
      <c r="C879" s="231"/>
      <c r="D879" s="232"/>
      <c r="E879" s="240"/>
      <c r="F879" s="240"/>
      <c r="G879" s="240"/>
      <c r="H879" s="240"/>
      <c r="I879" s="240"/>
      <c r="J879" s="240"/>
      <c r="K879" s="240"/>
      <c r="L879" s="240"/>
      <c r="M879" s="7">
        <f>(IF($E1006&lt;&gt;0,$M$2,IF($L1006&lt;&gt;0,$M$2,"")))</f>
        <v>1</v>
      </c>
    </row>
    <row r="880" spans="1:13" ht="15">
      <c r="A880" s="23">
        <v>815</v>
      </c>
      <c r="B880" s="230"/>
      <c r="C880" s="231"/>
      <c r="D880" s="232"/>
      <c r="E880" s="240"/>
      <c r="F880" s="240"/>
      <c r="G880" s="240"/>
      <c r="H880" s="240"/>
      <c r="I880" s="240"/>
      <c r="J880" s="240"/>
      <c r="K880" s="240"/>
      <c r="L880" s="240"/>
      <c r="M880" s="7">
        <f>(IF($E1006&lt;&gt;0,$M$2,IF($L1006&lt;&gt;0,$M$2,"")))</f>
        <v>1</v>
      </c>
    </row>
    <row r="881" spans="1:13" ht="18">
      <c r="A881" s="28">
        <v>525</v>
      </c>
      <c r="B881" s="1789" t="str">
        <f>$B$12</f>
        <v>Криводол</v>
      </c>
      <c r="C881" s="1790"/>
      <c r="D881" s="1791"/>
      <c r="E881" s="413" t="s">
        <v>956</v>
      </c>
      <c r="F881" s="1365" t="str">
        <f>$F$12</f>
        <v>5606</v>
      </c>
      <c r="G881" s="240"/>
      <c r="H881" s="240"/>
      <c r="I881" s="240"/>
      <c r="J881" s="240"/>
      <c r="K881" s="240"/>
      <c r="L881" s="240"/>
      <c r="M881" s="7">
        <f>(IF($E1006&lt;&gt;0,$M$2,IF($L1006&lt;&gt;0,$M$2,"")))</f>
        <v>1</v>
      </c>
    </row>
    <row r="882" spans="1:13" ht="15.75">
      <c r="A882" s="22">
        <v>820</v>
      </c>
      <c r="B882" s="236" t="str">
        <f>$B$13</f>
        <v>(наименование на първостепенния разпоредител с бюджет)</v>
      </c>
      <c r="C882" s="231"/>
      <c r="D882" s="232"/>
      <c r="E882" s="1366"/>
      <c r="F882" s="245"/>
      <c r="G882" s="240"/>
      <c r="H882" s="240"/>
      <c r="I882" s="240"/>
      <c r="J882" s="240"/>
      <c r="K882" s="240"/>
      <c r="L882" s="240"/>
      <c r="M882" s="7">
        <f>(IF($E1006&lt;&gt;0,$M$2,IF($L1006&lt;&gt;0,$M$2,"")))</f>
        <v>1</v>
      </c>
    </row>
    <row r="883" spans="1:13" ht="18">
      <c r="A883" s="23">
        <v>821</v>
      </c>
      <c r="B883" s="239"/>
      <c r="C883" s="240"/>
      <c r="D883" s="124" t="s">
        <v>957</v>
      </c>
      <c r="E883" s="241">
        <f>$E$15</f>
        <v>98</v>
      </c>
      <c r="F883" s="417" t="str">
        <f>$F$15</f>
        <v>СЕС - КСФ</v>
      </c>
      <c r="G883" s="221"/>
      <c r="H883" s="221"/>
      <c r="I883" s="221"/>
      <c r="J883" s="221"/>
      <c r="K883" s="221"/>
      <c r="L883" s="221"/>
      <c r="M883" s="7">
        <f>(IF($E1006&lt;&gt;0,$M$2,IF($L1006&lt;&gt;0,$M$2,"")))</f>
        <v>1</v>
      </c>
    </row>
    <row r="884" spans="1:13" ht="16.5" thickBot="1">
      <c r="A884" s="23">
        <v>822</v>
      </c>
      <c r="B884" s="231"/>
      <c r="C884" s="394"/>
      <c r="D884" s="403"/>
      <c r="E884" s="240"/>
      <c r="F884" s="412"/>
      <c r="G884" s="412"/>
      <c r="H884" s="412"/>
      <c r="I884" s="412"/>
      <c r="J884" s="412"/>
      <c r="K884" s="412"/>
      <c r="L884" s="1383" t="s">
        <v>503</v>
      </c>
      <c r="M884" s="7">
        <f>(IF($E1006&lt;&gt;0,$M$2,IF($L1006&lt;&gt;0,$M$2,"")))</f>
        <v>1</v>
      </c>
    </row>
    <row r="885" spans="1:13" ht="18.75">
      <c r="A885" s="23">
        <v>823</v>
      </c>
      <c r="B885" s="250"/>
      <c r="C885" s="251"/>
      <c r="D885" s="252" t="s">
        <v>770</v>
      </c>
      <c r="E885" s="1774" t="s">
        <v>935</v>
      </c>
      <c r="F885" s="1775"/>
      <c r="G885" s="1775"/>
      <c r="H885" s="1776"/>
      <c r="I885" s="1783" t="s">
        <v>936</v>
      </c>
      <c r="J885" s="1784"/>
      <c r="K885" s="1784"/>
      <c r="L885" s="1785"/>
      <c r="M885" s="7">
        <f>(IF($E1006&lt;&gt;0,$M$2,IF($L1006&lt;&gt;0,$M$2,"")))</f>
        <v>1</v>
      </c>
    </row>
    <row r="886" spans="1:13" ht="55.5" customHeight="1" thickBot="1">
      <c r="A886" s="23">
        <v>825</v>
      </c>
      <c r="B886" s="253" t="s">
        <v>69</v>
      </c>
      <c r="C886" s="254" t="s">
        <v>504</v>
      </c>
      <c r="D886" s="255" t="s">
        <v>771</v>
      </c>
      <c r="E886" s="1409" t="s">
        <v>931</v>
      </c>
      <c r="F886" s="1413" t="s">
        <v>865</v>
      </c>
      <c r="G886" s="1414" t="s">
        <v>866</v>
      </c>
      <c r="H886" s="1415" t="s">
        <v>864</v>
      </c>
      <c r="I886" s="256" t="s">
        <v>865</v>
      </c>
      <c r="J886" s="257" t="s">
        <v>866</v>
      </c>
      <c r="K886" s="258" t="s">
        <v>864</v>
      </c>
      <c r="L886" s="259" t="s">
        <v>764</v>
      </c>
      <c r="M886" s="7">
        <f>(IF($E1006&lt;&gt;0,$M$2,IF($L1006&lt;&gt;0,$M$2,"")))</f>
        <v>1</v>
      </c>
    </row>
    <row r="887" spans="1:13" ht="69" customHeight="1">
      <c r="A887" s="23"/>
      <c r="B887" s="261"/>
      <c r="C887" s="262"/>
      <c r="D887" s="263" t="s">
        <v>802</v>
      </c>
      <c r="E887" s="1465" t="s">
        <v>184</v>
      </c>
      <c r="F887" s="143" t="s">
        <v>185</v>
      </c>
      <c r="G887" s="144" t="s">
        <v>774</v>
      </c>
      <c r="H887" s="145" t="s">
        <v>775</v>
      </c>
      <c r="I887" s="264" t="s">
        <v>752</v>
      </c>
      <c r="J887" s="265" t="s">
        <v>932</v>
      </c>
      <c r="K887" s="266" t="s">
        <v>933</v>
      </c>
      <c r="L887" s="267" t="s">
        <v>934</v>
      </c>
      <c r="M887" s="7">
        <f>(IF($E1006&lt;&gt;0,$M$2,IF($L1006&lt;&gt;0,$M$2,"")))</f>
        <v>1</v>
      </c>
    </row>
    <row r="888" spans="1:13" ht="15.75">
      <c r="A888" s="23"/>
      <c r="B888" s="1461"/>
      <c r="C888" s="1612" t="str">
        <f>VLOOKUP(D888,OP_LIST2,2,FALSE)</f>
        <v>98301</v>
      </c>
      <c r="D888" s="1462" t="s">
        <v>709</v>
      </c>
      <c r="E888" s="392"/>
      <c r="F888" s="1451"/>
      <c r="G888" s="1452"/>
      <c r="H888" s="1453"/>
      <c r="I888" s="1451"/>
      <c r="J888" s="1452"/>
      <c r="K888" s="1453"/>
      <c r="L888" s="1450"/>
      <c r="M888" s="7">
        <f>(IF($E1006&lt;&gt;0,$M$2,IF($L1006&lt;&gt;0,$M$2,"")))</f>
        <v>1</v>
      </c>
    </row>
    <row r="889" spans="1:13" ht="15.75">
      <c r="A889" s="23"/>
      <c r="B889" s="1464"/>
      <c r="C889" s="1469">
        <f>VLOOKUP(D890,EBK_DEIN2,2,FALSE)</f>
        <v>5562</v>
      </c>
      <c r="D889" s="1468" t="s">
        <v>854</v>
      </c>
      <c r="E889" s="392"/>
      <c r="F889" s="1454"/>
      <c r="G889" s="1455"/>
      <c r="H889" s="1456"/>
      <c r="I889" s="1454"/>
      <c r="J889" s="1455"/>
      <c r="K889" s="1456"/>
      <c r="L889" s="1450"/>
      <c r="M889" s="7">
        <f>(IF($E1006&lt;&gt;0,$M$2,IF($L1006&lt;&gt;0,$M$2,"")))</f>
        <v>1</v>
      </c>
    </row>
    <row r="890" spans="1:13" ht="15.75">
      <c r="A890" s="23"/>
      <c r="B890" s="1460"/>
      <c r="C890" s="1601">
        <f>+C889</f>
        <v>5562</v>
      </c>
      <c r="D890" s="1462" t="s">
        <v>635</v>
      </c>
      <c r="E890" s="392"/>
      <c r="F890" s="1454"/>
      <c r="G890" s="1455"/>
      <c r="H890" s="1456"/>
      <c r="I890" s="1454"/>
      <c r="J890" s="1455"/>
      <c r="K890" s="1456"/>
      <c r="L890" s="1450"/>
      <c r="M890" s="7">
        <f>(IF($E1006&lt;&gt;0,$M$2,IF($L1006&lt;&gt;0,$M$2,"")))</f>
        <v>1</v>
      </c>
    </row>
    <row r="891" spans="1:13" ht="15">
      <c r="A891" s="23"/>
      <c r="B891" s="1466"/>
      <c r="C891" s="1463"/>
      <c r="D891" s="1467" t="s">
        <v>772</v>
      </c>
      <c r="E891" s="392"/>
      <c r="F891" s="1457"/>
      <c r="G891" s="1458"/>
      <c r="H891" s="1459"/>
      <c r="I891" s="1457"/>
      <c r="J891" s="1458"/>
      <c r="K891" s="1459"/>
      <c r="L891" s="1450"/>
      <c r="M891" s="7">
        <f>(IF($E1006&lt;&gt;0,$M$2,IF($L1006&lt;&gt;0,$M$2,"")))</f>
        <v>1</v>
      </c>
    </row>
    <row r="892" spans="1:14" ht="15.75">
      <c r="A892" s="23"/>
      <c r="B892" s="275">
        <v>100</v>
      </c>
      <c r="C892" s="1763" t="s">
        <v>803</v>
      </c>
      <c r="D892" s="1764"/>
      <c r="E892" s="276">
        <f aca="true" t="shared" si="200" ref="E892:L892">SUM(E893:E894)</f>
        <v>0</v>
      </c>
      <c r="F892" s="277">
        <f t="shared" si="200"/>
        <v>0</v>
      </c>
      <c r="G892" s="278">
        <f t="shared" si="200"/>
        <v>0</v>
      </c>
      <c r="H892" s="279">
        <f>SUM(H893:H894)</f>
        <v>0</v>
      </c>
      <c r="I892" s="277">
        <f t="shared" si="200"/>
        <v>0</v>
      </c>
      <c r="J892" s="278">
        <f t="shared" si="200"/>
        <v>0</v>
      </c>
      <c r="K892" s="279">
        <f t="shared" si="200"/>
        <v>0</v>
      </c>
      <c r="L892" s="276">
        <f t="shared" si="200"/>
        <v>0</v>
      </c>
      <c r="M892" s="12">
        <f>(IF($E892&lt;&gt;0,$M$2,IF($L892&lt;&gt;0,$M$2,"")))</f>
      </c>
      <c r="N892" s="13"/>
    </row>
    <row r="893" spans="1:14" ht="15.75">
      <c r="A893" s="23"/>
      <c r="B893" s="281"/>
      <c r="C893" s="282">
        <v>101</v>
      </c>
      <c r="D893" s="283" t="s">
        <v>804</v>
      </c>
      <c r="E893" s="284">
        <f>F893+G893+H893</f>
        <v>0</v>
      </c>
      <c r="F893" s="154"/>
      <c r="G893" s="155"/>
      <c r="H893" s="1425"/>
      <c r="I893" s="154"/>
      <c r="J893" s="155"/>
      <c r="K893" s="1425"/>
      <c r="L893" s="284">
        <f>I893+J893+K893</f>
        <v>0</v>
      </c>
      <c r="M893" s="12">
        <f aca="true" t="shared" si="201" ref="M893:M958">(IF($E893&lt;&gt;0,$M$2,IF($L893&lt;&gt;0,$M$2,"")))</f>
      </c>
      <c r="N893" s="13"/>
    </row>
    <row r="894" spans="1:14" ht="36" customHeight="1">
      <c r="A894" s="10"/>
      <c r="B894" s="281"/>
      <c r="C894" s="288">
        <v>102</v>
      </c>
      <c r="D894" s="289" t="s">
        <v>805</v>
      </c>
      <c r="E894" s="290">
        <f>F894+G894+H894</f>
        <v>0</v>
      </c>
      <c r="F894" s="175"/>
      <c r="G894" s="176"/>
      <c r="H894" s="1431"/>
      <c r="I894" s="175"/>
      <c r="J894" s="176"/>
      <c r="K894" s="1431"/>
      <c r="L894" s="290">
        <f>I894+J894+K894</f>
        <v>0</v>
      </c>
      <c r="M894" s="12">
        <f t="shared" si="201"/>
      </c>
      <c r="N894" s="13"/>
    </row>
    <row r="895" spans="1:14" ht="15.75">
      <c r="A895" s="10"/>
      <c r="B895" s="275">
        <v>200</v>
      </c>
      <c r="C895" s="1759" t="s">
        <v>806</v>
      </c>
      <c r="D895" s="1760"/>
      <c r="E895" s="276">
        <f aca="true" t="shared" si="202" ref="E895:L895">SUM(E896:E900)</f>
        <v>0</v>
      </c>
      <c r="F895" s="277">
        <f t="shared" si="202"/>
        <v>0</v>
      </c>
      <c r="G895" s="278">
        <f t="shared" si="202"/>
        <v>0</v>
      </c>
      <c r="H895" s="279">
        <f>SUM(H896:H900)</f>
        <v>0</v>
      </c>
      <c r="I895" s="277">
        <f t="shared" si="202"/>
        <v>220547</v>
      </c>
      <c r="J895" s="278">
        <f t="shared" si="202"/>
        <v>0</v>
      </c>
      <c r="K895" s="279">
        <f t="shared" si="202"/>
        <v>0</v>
      </c>
      <c r="L895" s="276">
        <f t="shared" si="202"/>
        <v>220547</v>
      </c>
      <c r="M895" s="12">
        <f t="shared" si="201"/>
        <v>1</v>
      </c>
      <c r="N895" s="13"/>
    </row>
    <row r="896" spans="1:14" ht="15.75">
      <c r="A896" s="10"/>
      <c r="B896" s="294"/>
      <c r="C896" s="282">
        <v>201</v>
      </c>
      <c r="D896" s="283" t="s">
        <v>807</v>
      </c>
      <c r="E896" s="284">
        <f>F896+G896+H896</f>
        <v>0</v>
      </c>
      <c r="F896" s="154">
        <v>0</v>
      </c>
      <c r="G896" s="155">
        <v>0</v>
      </c>
      <c r="H896" s="1425">
        <v>0</v>
      </c>
      <c r="I896" s="154">
        <v>216801</v>
      </c>
      <c r="J896" s="155">
        <v>0</v>
      </c>
      <c r="K896" s="1425">
        <v>0</v>
      </c>
      <c r="L896" s="284">
        <f>I896+J896+K896</f>
        <v>216801</v>
      </c>
      <c r="M896" s="12">
        <f t="shared" si="201"/>
        <v>1</v>
      </c>
      <c r="N896" s="13"/>
    </row>
    <row r="897" spans="1:14" ht="15.75">
      <c r="A897" s="10"/>
      <c r="B897" s="295"/>
      <c r="C897" s="296">
        <v>202</v>
      </c>
      <c r="D897" s="297" t="s">
        <v>808</v>
      </c>
      <c r="E897" s="298">
        <f>F897+G897+H897</f>
        <v>0</v>
      </c>
      <c r="F897" s="160">
        <v>0</v>
      </c>
      <c r="G897" s="161">
        <v>0</v>
      </c>
      <c r="H897" s="1430">
        <v>0</v>
      </c>
      <c r="I897" s="160">
        <v>3746</v>
      </c>
      <c r="J897" s="161">
        <v>0</v>
      </c>
      <c r="K897" s="1430">
        <v>0</v>
      </c>
      <c r="L897" s="298">
        <f>I897+J897+K897</f>
        <v>3746</v>
      </c>
      <c r="M897" s="12">
        <f t="shared" si="201"/>
        <v>1</v>
      </c>
      <c r="N897" s="13"/>
    </row>
    <row r="898" spans="1:14" ht="31.5">
      <c r="A898" s="10"/>
      <c r="B898" s="302"/>
      <c r="C898" s="296">
        <v>205</v>
      </c>
      <c r="D898" s="297" t="s">
        <v>651</v>
      </c>
      <c r="E898" s="298">
        <f>F898+G898+H898</f>
        <v>0</v>
      </c>
      <c r="F898" s="160"/>
      <c r="G898" s="161"/>
      <c r="H898" s="1430"/>
      <c r="I898" s="160"/>
      <c r="J898" s="161"/>
      <c r="K898" s="1430"/>
      <c r="L898" s="298">
        <f>I898+J898+K898</f>
        <v>0</v>
      </c>
      <c r="M898" s="12">
        <f t="shared" si="201"/>
      </c>
      <c r="N898" s="13"/>
    </row>
    <row r="899" spans="1:14" ht="15.75">
      <c r="A899" s="10"/>
      <c r="B899" s="302"/>
      <c r="C899" s="296">
        <v>208</v>
      </c>
      <c r="D899" s="303" t="s">
        <v>652</v>
      </c>
      <c r="E899" s="298">
        <f>F899+G899+H899</f>
        <v>0</v>
      </c>
      <c r="F899" s="160"/>
      <c r="G899" s="161"/>
      <c r="H899" s="1430"/>
      <c r="I899" s="160"/>
      <c r="J899" s="161"/>
      <c r="K899" s="1430"/>
      <c r="L899" s="298">
        <f>I899+J899+K899</f>
        <v>0</v>
      </c>
      <c r="M899" s="12">
        <f t="shared" si="201"/>
      </c>
      <c r="N899" s="13"/>
    </row>
    <row r="900" spans="1:14" ht="15.75">
      <c r="A900" s="10"/>
      <c r="B900" s="294"/>
      <c r="C900" s="288">
        <v>209</v>
      </c>
      <c r="D900" s="304" t="s">
        <v>653</v>
      </c>
      <c r="E900" s="290">
        <f>F900+G900+H900</f>
        <v>0</v>
      </c>
      <c r="F900" s="175"/>
      <c r="G900" s="176"/>
      <c r="H900" s="1431"/>
      <c r="I900" s="175"/>
      <c r="J900" s="176"/>
      <c r="K900" s="1431"/>
      <c r="L900" s="290">
        <f>I900+J900+K900</f>
        <v>0</v>
      </c>
      <c r="M900" s="12">
        <f t="shared" si="201"/>
      </c>
      <c r="N900" s="13"/>
    </row>
    <row r="901" spans="1:14" ht="15.75">
      <c r="A901" s="10"/>
      <c r="B901" s="275">
        <v>500</v>
      </c>
      <c r="C901" s="1761" t="s">
        <v>209</v>
      </c>
      <c r="D901" s="1762"/>
      <c r="E901" s="276">
        <f aca="true" t="shared" si="203" ref="E901:L901">SUM(E902:E908)</f>
        <v>0</v>
      </c>
      <c r="F901" s="277">
        <f t="shared" si="203"/>
        <v>0</v>
      </c>
      <c r="G901" s="278">
        <f t="shared" si="203"/>
        <v>0</v>
      </c>
      <c r="H901" s="279">
        <f>SUM(H902:H908)</f>
        <v>0</v>
      </c>
      <c r="I901" s="277">
        <f t="shared" si="203"/>
        <v>39676</v>
      </c>
      <c r="J901" s="278">
        <f t="shared" si="203"/>
        <v>0</v>
      </c>
      <c r="K901" s="279">
        <f t="shared" si="203"/>
        <v>0</v>
      </c>
      <c r="L901" s="276">
        <f t="shared" si="203"/>
        <v>39676</v>
      </c>
      <c r="M901" s="12">
        <f t="shared" si="201"/>
        <v>1</v>
      </c>
      <c r="N901" s="13"/>
    </row>
    <row r="902" spans="1:14" ht="31.5">
      <c r="A902" s="10"/>
      <c r="B902" s="294"/>
      <c r="C902" s="305">
        <v>551</v>
      </c>
      <c r="D902" s="306" t="s">
        <v>210</v>
      </c>
      <c r="E902" s="284">
        <f aca="true" t="shared" si="204" ref="E902:E909">F902+G902+H902</f>
        <v>0</v>
      </c>
      <c r="F902" s="154">
        <v>0</v>
      </c>
      <c r="G902" s="155">
        <v>0</v>
      </c>
      <c r="H902" s="1425">
        <v>0</v>
      </c>
      <c r="I902" s="154">
        <v>24631</v>
      </c>
      <c r="J902" s="155">
        <v>0</v>
      </c>
      <c r="K902" s="1425">
        <v>0</v>
      </c>
      <c r="L902" s="284">
        <f aca="true" t="shared" si="205" ref="L902:L909">I902+J902+K902</f>
        <v>24631</v>
      </c>
      <c r="M902" s="12">
        <f t="shared" si="201"/>
        <v>1</v>
      </c>
      <c r="N902" s="13"/>
    </row>
    <row r="903" spans="1:14" ht="15.75">
      <c r="A903" s="10"/>
      <c r="B903" s="294"/>
      <c r="C903" s="307">
        <f>C902+1</f>
        <v>552</v>
      </c>
      <c r="D903" s="308" t="s">
        <v>982</v>
      </c>
      <c r="E903" s="298">
        <f t="shared" si="204"/>
        <v>0</v>
      </c>
      <c r="F903" s="160"/>
      <c r="G903" s="161"/>
      <c r="H903" s="1430"/>
      <c r="I903" s="160"/>
      <c r="J903" s="161"/>
      <c r="K903" s="1430"/>
      <c r="L903" s="298">
        <f t="shared" si="205"/>
        <v>0</v>
      </c>
      <c r="M903" s="12">
        <f t="shared" si="201"/>
      </c>
      <c r="N903" s="13"/>
    </row>
    <row r="904" spans="1:14" ht="15.75">
      <c r="A904" s="10"/>
      <c r="B904" s="309"/>
      <c r="C904" s="307">
        <v>558</v>
      </c>
      <c r="D904" s="310" t="s">
        <v>937</v>
      </c>
      <c r="E904" s="298">
        <f>F904+G904+H904</f>
        <v>0</v>
      </c>
      <c r="F904" s="492">
        <v>0</v>
      </c>
      <c r="G904" s="493">
        <v>0</v>
      </c>
      <c r="H904" s="162">
        <v>0</v>
      </c>
      <c r="I904" s="492">
        <v>0</v>
      </c>
      <c r="J904" s="493">
        <v>0</v>
      </c>
      <c r="K904" s="162">
        <v>0</v>
      </c>
      <c r="L904" s="298">
        <f>I904+J904+K904</f>
        <v>0</v>
      </c>
      <c r="M904" s="12">
        <f t="shared" si="201"/>
      </c>
      <c r="N904" s="13"/>
    </row>
    <row r="905" spans="1:14" ht="15.75">
      <c r="A905" s="10"/>
      <c r="B905" s="309"/>
      <c r="C905" s="307">
        <v>560</v>
      </c>
      <c r="D905" s="310" t="s">
        <v>211</v>
      </c>
      <c r="E905" s="298">
        <f t="shared" si="204"/>
        <v>0</v>
      </c>
      <c r="F905" s="160">
        <v>0</v>
      </c>
      <c r="G905" s="161">
        <v>0</v>
      </c>
      <c r="H905" s="1430">
        <v>0</v>
      </c>
      <c r="I905" s="160">
        <v>10409</v>
      </c>
      <c r="J905" s="161">
        <v>0</v>
      </c>
      <c r="K905" s="1430">
        <v>0</v>
      </c>
      <c r="L905" s="298">
        <f t="shared" si="205"/>
        <v>10409</v>
      </c>
      <c r="M905" s="12">
        <f t="shared" si="201"/>
        <v>1</v>
      </c>
      <c r="N905" s="13"/>
    </row>
    <row r="906" spans="1:14" ht="15.75">
      <c r="A906" s="10"/>
      <c r="B906" s="309"/>
      <c r="C906" s="307">
        <v>580</v>
      </c>
      <c r="D906" s="308" t="s">
        <v>212</v>
      </c>
      <c r="E906" s="298">
        <f t="shared" si="204"/>
        <v>0</v>
      </c>
      <c r="F906" s="160">
        <v>0</v>
      </c>
      <c r="G906" s="161">
        <v>0</v>
      </c>
      <c r="H906" s="1430">
        <v>0</v>
      </c>
      <c r="I906" s="160">
        <v>4636</v>
      </c>
      <c r="J906" s="161">
        <v>0</v>
      </c>
      <c r="K906" s="1430">
        <v>0</v>
      </c>
      <c r="L906" s="298">
        <f t="shared" si="205"/>
        <v>4636</v>
      </c>
      <c r="M906" s="12">
        <f t="shared" si="201"/>
        <v>1</v>
      </c>
      <c r="N906" s="13"/>
    </row>
    <row r="907" spans="1:14" ht="30">
      <c r="A907" s="10"/>
      <c r="B907" s="294"/>
      <c r="C907" s="307">
        <v>588</v>
      </c>
      <c r="D907" s="308" t="s">
        <v>939</v>
      </c>
      <c r="E907" s="298">
        <f>F907+G907+H907</f>
        <v>0</v>
      </c>
      <c r="F907" s="492">
        <v>0</v>
      </c>
      <c r="G907" s="493">
        <v>0</v>
      </c>
      <c r="H907" s="162">
        <v>0</v>
      </c>
      <c r="I907" s="492">
        <v>0</v>
      </c>
      <c r="J907" s="493">
        <v>0</v>
      </c>
      <c r="K907" s="162">
        <v>0</v>
      </c>
      <c r="L907" s="298">
        <f>I907+J907+K907</f>
        <v>0</v>
      </c>
      <c r="M907" s="12">
        <f t="shared" si="201"/>
      </c>
      <c r="N907" s="13"/>
    </row>
    <row r="908" spans="1:14" ht="31.5">
      <c r="A908" s="22">
        <v>5</v>
      </c>
      <c r="B908" s="294"/>
      <c r="C908" s="311">
        <v>590</v>
      </c>
      <c r="D908" s="312" t="s">
        <v>213</v>
      </c>
      <c r="E908" s="290">
        <f t="shared" si="204"/>
        <v>0</v>
      </c>
      <c r="F908" s="175"/>
      <c r="G908" s="176"/>
      <c r="H908" s="1431"/>
      <c r="I908" s="175"/>
      <c r="J908" s="176"/>
      <c r="K908" s="1431"/>
      <c r="L908" s="290">
        <f t="shared" si="205"/>
        <v>0</v>
      </c>
      <c r="M908" s="12">
        <f t="shared" si="201"/>
      </c>
      <c r="N908" s="13"/>
    </row>
    <row r="909" spans="1:14" ht="15.75">
      <c r="A909" s="23">
        <v>10</v>
      </c>
      <c r="B909" s="275">
        <v>800</v>
      </c>
      <c r="C909" s="1757" t="s">
        <v>214</v>
      </c>
      <c r="D909" s="1758"/>
      <c r="E909" s="313">
        <f t="shared" si="204"/>
        <v>0</v>
      </c>
      <c r="F909" s="1432"/>
      <c r="G909" s="1433"/>
      <c r="H909" s="1434"/>
      <c r="I909" s="1432"/>
      <c r="J909" s="1433"/>
      <c r="K909" s="1434"/>
      <c r="L909" s="313">
        <f t="shared" si="205"/>
        <v>0</v>
      </c>
      <c r="M909" s="12">
        <f t="shared" si="201"/>
      </c>
      <c r="N909" s="13"/>
    </row>
    <row r="910" spans="1:14" ht="36" customHeight="1">
      <c r="A910" s="23">
        <v>15</v>
      </c>
      <c r="B910" s="275">
        <v>1000</v>
      </c>
      <c r="C910" s="1759" t="s">
        <v>215</v>
      </c>
      <c r="D910" s="1760"/>
      <c r="E910" s="313">
        <f aca="true" t="shared" si="206" ref="E910:L910">SUM(E911:E927)</f>
        <v>0</v>
      </c>
      <c r="F910" s="277">
        <f t="shared" si="206"/>
        <v>0</v>
      </c>
      <c r="G910" s="278">
        <f t="shared" si="206"/>
        <v>0</v>
      </c>
      <c r="H910" s="279">
        <f>SUM(H911:H927)</f>
        <v>0</v>
      </c>
      <c r="I910" s="277">
        <f t="shared" si="206"/>
        <v>9985</v>
      </c>
      <c r="J910" s="278">
        <f t="shared" si="206"/>
        <v>0</v>
      </c>
      <c r="K910" s="279">
        <f t="shared" si="206"/>
        <v>0</v>
      </c>
      <c r="L910" s="313">
        <f t="shared" si="206"/>
        <v>9985</v>
      </c>
      <c r="M910" s="12">
        <f t="shared" si="201"/>
        <v>1</v>
      </c>
      <c r="N910" s="13"/>
    </row>
    <row r="911" spans="1:14" ht="15.75">
      <c r="A911" s="22">
        <v>35</v>
      </c>
      <c r="B911" s="295"/>
      <c r="C911" s="282">
        <v>1011</v>
      </c>
      <c r="D911" s="314" t="s">
        <v>216</v>
      </c>
      <c r="E911" s="284">
        <f aca="true" t="shared" si="207" ref="E911:E927">F911+G911+H911</f>
        <v>0</v>
      </c>
      <c r="F911" s="154"/>
      <c r="G911" s="155"/>
      <c r="H911" s="1425"/>
      <c r="I911" s="154"/>
      <c r="J911" s="155"/>
      <c r="K911" s="1425"/>
      <c r="L911" s="284">
        <f aca="true" t="shared" si="208" ref="L911:L927">I911+J911+K911</f>
        <v>0</v>
      </c>
      <c r="M911" s="12">
        <f t="shared" si="201"/>
      </c>
      <c r="N911" s="13"/>
    </row>
    <row r="912" spans="1:14" ht="15.75">
      <c r="A912" s="23">
        <v>40</v>
      </c>
      <c r="B912" s="295"/>
      <c r="C912" s="296">
        <v>1012</v>
      </c>
      <c r="D912" s="297" t="s">
        <v>217</v>
      </c>
      <c r="E912" s="298">
        <f t="shared" si="207"/>
        <v>0</v>
      </c>
      <c r="F912" s="160"/>
      <c r="G912" s="161"/>
      <c r="H912" s="1430"/>
      <c r="I912" s="160"/>
      <c r="J912" s="161"/>
      <c r="K912" s="1430"/>
      <c r="L912" s="298">
        <f t="shared" si="208"/>
        <v>0</v>
      </c>
      <c r="M912" s="12">
        <f t="shared" si="201"/>
      </c>
      <c r="N912" s="13"/>
    </row>
    <row r="913" spans="1:14" ht="15.75">
      <c r="A913" s="23">
        <v>45</v>
      </c>
      <c r="B913" s="295"/>
      <c r="C913" s="296">
        <v>1013</v>
      </c>
      <c r="D913" s="297" t="s">
        <v>218</v>
      </c>
      <c r="E913" s="298">
        <f t="shared" si="207"/>
        <v>0</v>
      </c>
      <c r="F913" s="160"/>
      <c r="G913" s="161"/>
      <c r="H913" s="1430"/>
      <c r="I913" s="160"/>
      <c r="J913" s="161"/>
      <c r="K913" s="1430"/>
      <c r="L913" s="298">
        <f t="shared" si="208"/>
        <v>0</v>
      </c>
      <c r="M913" s="12">
        <f t="shared" si="201"/>
      </c>
      <c r="N913" s="13"/>
    </row>
    <row r="914" spans="1:14" ht="15.75">
      <c r="A914" s="23">
        <v>50</v>
      </c>
      <c r="B914" s="295"/>
      <c r="C914" s="296">
        <v>1014</v>
      </c>
      <c r="D914" s="297" t="s">
        <v>219</v>
      </c>
      <c r="E914" s="298">
        <f t="shared" si="207"/>
        <v>0</v>
      </c>
      <c r="F914" s="160"/>
      <c r="G914" s="161"/>
      <c r="H914" s="1430"/>
      <c r="I914" s="160"/>
      <c r="J914" s="161"/>
      <c r="K914" s="1430"/>
      <c r="L914" s="298">
        <f t="shared" si="208"/>
        <v>0</v>
      </c>
      <c r="M914" s="12">
        <f t="shared" si="201"/>
      </c>
      <c r="N914" s="13"/>
    </row>
    <row r="915" spans="1:14" ht="15.75">
      <c r="A915" s="23">
        <v>55</v>
      </c>
      <c r="B915" s="295"/>
      <c r="C915" s="296">
        <v>1015</v>
      </c>
      <c r="D915" s="297" t="s">
        <v>220</v>
      </c>
      <c r="E915" s="298">
        <f t="shared" si="207"/>
        <v>0</v>
      </c>
      <c r="F915" s="160"/>
      <c r="G915" s="161"/>
      <c r="H915" s="1430"/>
      <c r="I915" s="160"/>
      <c r="J915" s="161"/>
      <c r="K915" s="1430"/>
      <c r="L915" s="298">
        <f t="shared" si="208"/>
        <v>0</v>
      </c>
      <c r="M915" s="12">
        <f t="shared" si="201"/>
      </c>
      <c r="N915" s="13"/>
    </row>
    <row r="916" spans="1:14" ht="15.75">
      <c r="A916" s="23">
        <v>60</v>
      </c>
      <c r="B916" s="295"/>
      <c r="C916" s="315">
        <v>1016</v>
      </c>
      <c r="D916" s="316" t="s">
        <v>221</v>
      </c>
      <c r="E916" s="317">
        <f t="shared" si="207"/>
        <v>0</v>
      </c>
      <c r="F916" s="166"/>
      <c r="G916" s="167"/>
      <c r="H916" s="1426"/>
      <c r="I916" s="166"/>
      <c r="J916" s="167"/>
      <c r="K916" s="1426"/>
      <c r="L916" s="317">
        <f t="shared" si="208"/>
        <v>0</v>
      </c>
      <c r="M916" s="12">
        <f t="shared" si="201"/>
      </c>
      <c r="N916" s="13"/>
    </row>
    <row r="917" spans="1:14" ht="15.75">
      <c r="A917" s="22">
        <v>65</v>
      </c>
      <c r="B917" s="281"/>
      <c r="C917" s="321">
        <v>1020</v>
      </c>
      <c r="D917" s="322" t="s">
        <v>222</v>
      </c>
      <c r="E917" s="323">
        <f t="shared" si="207"/>
        <v>0</v>
      </c>
      <c r="F917" s="457">
        <v>0</v>
      </c>
      <c r="G917" s="458">
        <v>0</v>
      </c>
      <c r="H917" s="1438">
        <v>0</v>
      </c>
      <c r="I917" s="457">
        <v>9985</v>
      </c>
      <c r="J917" s="458">
        <v>0</v>
      </c>
      <c r="K917" s="1438">
        <v>0</v>
      </c>
      <c r="L917" s="323">
        <f t="shared" si="208"/>
        <v>9985</v>
      </c>
      <c r="M917" s="12">
        <f t="shared" si="201"/>
        <v>1</v>
      </c>
      <c r="N917" s="13"/>
    </row>
    <row r="918" spans="1:14" ht="15.75">
      <c r="A918" s="23">
        <v>70</v>
      </c>
      <c r="B918" s="295"/>
      <c r="C918" s="327">
        <v>1030</v>
      </c>
      <c r="D918" s="328" t="s">
        <v>223</v>
      </c>
      <c r="E918" s="329">
        <f t="shared" si="207"/>
        <v>0</v>
      </c>
      <c r="F918" s="452"/>
      <c r="G918" s="453"/>
      <c r="H918" s="1435"/>
      <c r="I918" s="452"/>
      <c r="J918" s="453"/>
      <c r="K918" s="1435"/>
      <c r="L918" s="329">
        <f t="shared" si="208"/>
        <v>0</v>
      </c>
      <c r="M918" s="12">
        <f t="shared" si="201"/>
      </c>
      <c r="N918" s="13"/>
    </row>
    <row r="919" spans="1:14" ht="15.75">
      <c r="A919" s="23">
        <v>75</v>
      </c>
      <c r="B919" s="295"/>
      <c r="C919" s="321">
        <v>1051</v>
      </c>
      <c r="D919" s="334" t="s">
        <v>224</v>
      </c>
      <c r="E919" s="323">
        <f t="shared" si="207"/>
        <v>0</v>
      </c>
      <c r="F919" s="457"/>
      <c r="G919" s="458"/>
      <c r="H919" s="1438"/>
      <c r="I919" s="457"/>
      <c r="J919" s="458"/>
      <c r="K919" s="1438"/>
      <c r="L919" s="323">
        <f t="shared" si="208"/>
        <v>0</v>
      </c>
      <c r="M919" s="12">
        <f t="shared" si="201"/>
      </c>
      <c r="N919" s="13"/>
    </row>
    <row r="920" spans="1:14" ht="15.75">
      <c r="A920" s="23">
        <v>80</v>
      </c>
      <c r="B920" s="295"/>
      <c r="C920" s="296">
        <v>1052</v>
      </c>
      <c r="D920" s="297" t="s">
        <v>225</v>
      </c>
      <c r="E920" s="298">
        <f t="shared" si="207"/>
        <v>0</v>
      </c>
      <c r="F920" s="160"/>
      <c r="G920" s="161"/>
      <c r="H920" s="1430"/>
      <c r="I920" s="160"/>
      <c r="J920" s="161"/>
      <c r="K920" s="1430"/>
      <c r="L920" s="298">
        <f t="shared" si="208"/>
        <v>0</v>
      </c>
      <c r="M920" s="12">
        <f t="shared" si="201"/>
      </c>
      <c r="N920" s="13"/>
    </row>
    <row r="921" spans="1:14" ht="15.75">
      <c r="A921" s="23">
        <v>80</v>
      </c>
      <c r="B921" s="295"/>
      <c r="C921" s="327">
        <v>1053</v>
      </c>
      <c r="D921" s="328" t="s">
        <v>940</v>
      </c>
      <c r="E921" s="329">
        <f t="shared" si="207"/>
        <v>0</v>
      </c>
      <c r="F921" s="452"/>
      <c r="G921" s="453"/>
      <c r="H921" s="1435"/>
      <c r="I921" s="452"/>
      <c r="J921" s="453"/>
      <c r="K921" s="1435"/>
      <c r="L921" s="329">
        <f t="shared" si="208"/>
        <v>0</v>
      </c>
      <c r="M921" s="12">
        <f t="shared" si="201"/>
      </c>
      <c r="N921" s="13"/>
    </row>
    <row r="922" spans="1:14" ht="15.75">
      <c r="A922" s="23">
        <v>85</v>
      </c>
      <c r="B922" s="295"/>
      <c r="C922" s="321">
        <v>1062</v>
      </c>
      <c r="D922" s="322" t="s">
        <v>226</v>
      </c>
      <c r="E922" s="323">
        <f t="shared" si="207"/>
        <v>0</v>
      </c>
      <c r="F922" s="457"/>
      <c r="G922" s="458"/>
      <c r="H922" s="1438"/>
      <c r="I922" s="457"/>
      <c r="J922" s="458"/>
      <c r="K922" s="1438"/>
      <c r="L922" s="323">
        <f t="shared" si="208"/>
        <v>0</v>
      </c>
      <c r="M922" s="12">
        <f t="shared" si="201"/>
      </c>
      <c r="N922" s="13"/>
    </row>
    <row r="923" spans="1:14" ht="15.75">
      <c r="A923" s="23">
        <v>90</v>
      </c>
      <c r="B923" s="295"/>
      <c r="C923" s="327">
        <v>1063</v>
      </c>
      <c r="D923" s="335" t="s">
        <v>863</v>
      </c>
      <c r="E923" s="329">
        <f t="shared" si="207"/>
        <v>0</v>
      </c>
      <c r="F923" s="452"/>
      <c r="G923" s="453"/>
      <c r="H923" s="1435"/>
      <c r="I923" s="452"/>
      <c r="J923" s="453"/>
      <c r="K923" s="1435"/>
      <c r="L923" s="329">
        <f t="shared" si="208"/>
        <v>0</v>
      </c>
      <c r="M923" s="12">
        <f t="shared" si="201"/>
      </c>
      <c r="N923" s="13"/>
    </row>
    <row r="924" spans="1:14" ht="15.75">
      <c r="A924" s="23">
        <v>90</v>
      </c>
      <c r="B924" s="295"/>
      <c r="C924" s="336">
        <v>1069</v>
      </c>
      <c r="D924" s="337" t="s">
        <v>227</v>
      </c>
      <c r="E924" s="338">
        <f t="shared" si="207"/>
        <v>0</v>
      </c>
      <c r="F924" s="604"/>
      <c r="G924" s="605"/>
      <c r="H924" s="1437"/>
      <c r="I924" s="604"/>
      <c r="J924" s="605"/>
      <c r="K924" s="1437"/>
      <c r="L924" s="338">
        <f t="shared" si="208"/>
        <v>0</v>
      </c>
      <c r="M924" s="12">
        <f t="shared" si="201"/>
      </c>
      <c r="N924" s="13"/>
    </row>
    <row r="925" spans="1:14" ht="15.75">
      <c r="A925" s="22">
        <v>115</v>
      </c>
      <c r="B925" s="281"/>
      <c r="C925" s="321">
        <v>1091</v>
      </c>
      <c r="D925" s="334" t="s">
        <v>983</v>
      </c>
      <c r="E925" s="323">
        <f t="shared" si="207"/>
        <v>0</v>
      </c>
      <c r="F925" s="457"/>
      <c r="G925" s="458"/>
      <c r="H925" s="1438"/>
      <c r="I925" s="457"/>
      <c r="J925" s="458"/>
      <c r="K925" s="1438"/>
      <c r="L925" s="323">
        <f t="shared" si="208"/>
        <v>0</v>
      </c>
      <c r="M925" s="12">
        <f t="shared" si="201"/>
      </c>
      <c r="N925" s="13"/>
    </row>
    <row r="926" spans="1:14" ht="15.75">
      <c r="A926" s="22">
        <v>125</v>
      </c>
      <c r="B926" s="295"/>
      <c r="C926" s="296">
        <v>1092</v>
      </c>
      <c r="D926" s="297" t="s">
        <v>332</v>
      </c>
      <c r="E926" s="298">
        <f t="shared" si="207"/>
        <v>0</v>
      </c>
      <c r="F926" s="160"/>
      <c r="G926" s="161"/>
      <c r="H926" s="1430"/>
      <c r="I926" s="160"/>
      <c r="J926" s="161"/>
      <c r="K926" s="1430"/>
      <c r="L926" s="298">
        <f t="shared" si="208"/>
        <v>0</v>
      </c>
      <c r="M926" s="12">
        <f t="shared" si="201"/>
      </c>
      <c r="N926" s="13"/>
    </row>
    <row r="927" spans="1:14" ht="15.75">
      <c r="A927" s="23">
        <v>130</v>
      </c>
      <c r="B927" s="295"/>
      <c r="C927" s="288">
        <v>1098</v>
      </c>
      <c r="D927" s="342" t="s">
        <v>228</v>
      </c>
      <c r="E927" s="290">
        <f t="shared" si="207"/>
        <v>0</v>
      </c>
      <c r="F927" s="175"/>
      <c r="G927" s="176"/>
      <c r="H927" s="1431"/>
      <c r="I927" s="175"/>
      <c r="J927" s="176"/>
      <c r="K927" s="1431"/>
      <c r="L927" s="290">
        <f t="shared" si="208"/>
        <v>0</v>
      </c>
      <c r="M927" s="12">
        <f t="shared" si="201"/>
      </c>
      <c r="N927" s="13"/>
    </row>
    <row r="928" spans="1:14" ht="15.75">
      <c r="A928" s="23">
        <v>135</v>
      </c>
      <c r="B928" s="275">
        <v>1900</v>
      </c>
      <c r="C928" s="1753" t="s">
        <v>290</v>
      </c>
      <c r="D928" s="1754"/>
      <c r="E928" s="313">
        <f aca="true" t="shared" si="209" ref="E928:L928">SUM(E929:E931)</f>
        <v>0</v>
      </c>
      <c r="F928" s="277">
        <f t="shared" si="209"/>
        <v>0</v>
      </c>
      <c r="G928" s="278">
        <f t="shared" si="209"/>
        <v>0</v>
      </c>
      <c r="H928" s="279">
        <f>SUM(H929:H931)</f>
        <v>0</v>
      </c>
      <c r="I928" s="277">
        <f t="shared" si="209"/>
        <v>0</v>
      </c>
      <c r="J928" s="278">
        <f t="shared" si="209"/>
        <v>0</v>
      </c>
      <c r="K928" s="279">
        <f t="shared" si="209"/>
        <v>0</v>
      </c>
      <c r="L928" s="313">
        <f t="shared" si="209"/>
        <v>0</v>
      </c>
      <c r="M928" s="12">
        <f t="shared" si="201"/>
      </c>
      <c r="N928" s="13"/>
    </row>
    <row r="929" spans="1:14" ht="31.5">
      <c r="A929" s="23">
        <v>140</v>
      </c>
      <c r="B929" s="295"/>
      <c r="C929" s="282">
        <v>1901</v>
      </c>
      <c r="D929" s="343" t="s">
        <v>984</v>
      </c>
      <c r="E929" s="284">
        <f>F929+G929+H929</f>
        <v>0</v>
      </c>
      <c r="F929" s="154"/>
      <c r="G929" s="155"/>
      <c r="H929" s="1425"/>
      <c r="I929" s="154"/>
      <c r="J929" s="155"/>
      <c r="K929" s="1425"/>
      <c r="L929" s="284">
        <f>I929+J929+K929</f>
        <v>0</v>
      </c>
      <c r="M929" s="12">
        <f t="shared" si="201"/>
      </c>
      <c r="N929" s="13"/>
    </row>
    <row r="930" spans="1:14" ht="31.5">
      <c r="A930" s="23">
        <v>145</v>
      </c>
      <c r="B930" s="344"/>
      <c r="C930" s="296">
        <v>1981</v>
      </c>
      <c r="D930" s="345" t="s">
        <v>985</v>
      </c>
      <c r="E930" s="298">
        <f>F930+G930+H930</f>
        <v>0</v>
      </c>
      <c r="F930" s="160"/>
      <c r="G930" s="161"/>
      <c r="H930" s="1430"/>
      <c r="I930" s="160"/>
      <c r="J930" s="161"/>
      <c r="K930" s="1430"/>
      <c r="L930" s="298">
        <f>I930+J930+K930</f>
        <v>0</v>
      </c>
      <c r="M930" s="12">
        <f t="shared" si="201"/>
      </c>
      <c r="N930" s="13"/>
    </row>
    <row r="931" spans="1:14" ht="31.5">
      <c r="A931" s="23">
        <v>150</v>
      </c>
      <c r="B931" s="295"/>
      <c r="C931" s="288">
        <v>1991</v>
      </c>
      <c r="D931" s="346" t="s">
        <v>986</v>
      </c>
      <c r="E931" s="290">
        <f>F931+G931+H931</f>
        <v>0</v>
      </c>
      <c r="F931" s="175"/>
      <c r="G931" s="176"/>
      <c r="H931" s="1431"/>
      <c r="I931" s="175"/>
      <c r="J931" s="176"/>
      <c r="K931" s="1431"/>
      <c r="L931" s="290">
        <f>I931+J931+K931</f>
        <v>0</v>
      </c>
      <c r="M931" s="12">
        <f t="shared" si="201"/>
      </c>
      <c r="N931" s="13"/>
    </row>
    <row r="932" spans="1:14" ht="15.75">
      <c r="A932" s="23">
        <v>155</v>
      </c>
      <c r="B932" s="275">
        <v>2100</v>
      </c>
      <c r="C932" s="1753" t="s">
        <v>780</v>
      </c>
      <c r="D932" s="1754"/>
      <c r="E932" s="313">
        <f aca="true" t="shared" si="210" ref="E932:L932">SUM(E933:E937)</f>
        <v>0</v>
      </c>
      <c r="F932" s="277">
        <f t="shared" si="210"/>
        <v>0</v>
      </c>
      <c r="G932" s="278">
        <f t="shared" si="210"/>
        <v>0</v>
      </c>
      <c r="H932" s="279">
        <f>SUM(H933:H937)</f>
        <v>0</v>
      </c>
      <c r="I932" s="277">
        <f t="shared" si="210"/>
        <v>0</v>
      </c>
      <c r="J932" s="278">
        <f t="shared" si="210"/>
        <v>0</v>
      </c>
      <c r="K932" s="279">
        <f t="shared" si="210"/>
        <v>0</v>
      </c>
      <c r="L932" s="313">
        <f t="shared" si="210"/>
        <v>0</v>
      </c>
      <c r="M932" s="12">
        <f t="shared" si="201"/>
      </c>
      <c r="N932" s="13"/>
    </row>
    <row r="933" spans="1:14" ht="15.75">
      <c r="A933" s="23">
        <v>160</v>
      </c>
      <c r="B933" s="295"/>
      <c r="C933" s="282">
        <v>2110</v>
      </c>
      <c r="D933" s="347" t="s">
        <v>229</v>
      </c>
      <c r="E933" s="284">
        <f>F933+G933+H933</f>
        <v>0</v>
      </c>
      <c r="F933" s="154"/>
      <c r="G933" s="155"/>
      <c r="H933" s="1425"/>
      <c r="I933" s="154"/>
      <c r="J933" s="155"/>
      <c r="K933" s="1425"/>
      <c r="L933" s="284">
        <f>I933+J933+K933</f>
        <v>0</v>
      </c>
      <c r="M933" s="12">
        <f t="shared" si="201"/>
      </c>
      <c r="N933" s="13"/>
    </row>
    <row r="934" spans="1:14" ht="15.75">
      <c r="A934" s="23">
        <v>165</v>
      </c>
      <c r="B934" s="344"/>
      <c r="C934" s="296">
        <v>2120</v>
      </c>
      <c r="D934" s="303" t="s">
        <v>230</v>
      </c>
      <c r="E934" s="298">
        <f>F934+G934+H934</f>
        <v>0</v>
      </c>
      <c r="F934" s="160"/>
      <c r="G934" s="161"/>
      <c r="H934" s="1430"/>
      <c r="I934" s="160"/>
      <c r="J934" s="161"/>
      <c r="K934" s="1430"/>
      <c r="L934" s="298">
        <f>I934+J934+K934</f>
        <v>0</v>
      </c>
      <c r="M934" s="12">
        <f t="shared" si="201"/>
      </c>
      <c r="N934" s="13"/>
    </row>
    <row r="935" spans="1:14" ht="15.75">
      <c r="A935" s="23">
        <v>175</v>
      </c>
      <c r="B935" s="344"/>
      <c r="C935" s="296">
        <v>2125</v>
      </c>
      <c r="D935" s="303" t="s">
        <v>231</v>
      </c>
      <c r="E935" s="298">
        <f>F935+G935+H935</f>
        <v>0</v>
      </c>
      <c r="F935" s="492">
        <v>0</v>
      </c>
      <c r="G935" s="493">
        <v>0</v>
      </c>
      <c r="H935" s="162">
        <v>0</v>
      </c>
      <c r="I935" s="492">
        <v>0</v>
      </c>
      <c r="J935" s="493">
        <v>0</v>
      </c>
      <c r="K935" s="162">
        <v>0</v>
      </c>
      <c r="L935" s="298">
        <f>I935+J935+K935</f>
        <v>0</v>
      </c>
      <c r="M935" s="12">
        <f t="shared" si="201"/>
      </c>
      <c r="N935" s="13"/>
    </row>
    <row r="936" spans="1:14" ht="15.75">
      <c r="A936" s="23">
        <v>180</v>
      </c>
      <c r="B936" s="294"/>
      <c r="C936" s="296">
        <v>2140</v>
      </c>
      <c r="D936" s="303" t="s">
        <v>232</v>
      </c>
      <c r="E936" s="298">
        <f>F936+G936+H936</f>
        <v>0</v>
      </c>
      <c r="F936" s="492">
        <v>0</v>
      </c>
      <c r="G936" s="493">
        <v>0</v>
      </c>
      <c r="H936" s="162">
        <v>0</v>
      </c>
      <c r="I936" s="492">
        <v>0</v>
      </c>
      <c r="J936" s="493">
        <v>0</v>
      </c>
      <c r="K936" s="162">
        <v>0</v>
      </c>
      <c r="L936" s="298">
        <f>I936+J936+K936</f>
        <v>0</v>
      </c>
      <c r="M936" s="12">
        <f t="shared" si="201"/>
      </c>
      <c r="N936" s="13"/>
    </row>
    <row r="937" spans="1:14" ht="15.75">
      <c r="A937" s="23">
        <v>185</v>
      </c>
      <c r="B937" s="295"/>
      <c r="C937" s="288">
        <v>2190</v>
      </c>
      <c r="D937" s="348" t="s">
        <v>233</v>
      </c>
      <c r="E937" s="290">
        <f>F937+G937+H937</f>
        <v>0</v>
      </c>
      <c r="F937" s="175"/>
      <c r="G937" s="176"/>
      <c r="H937" s="1431"/>
      <c r="I937" s="175"/>
      <c r="J937" s="176"/>
      <c r="K937" s="1431"/>
      <c r="L937" s="290">
        <f>I937+J937+K937</f>
        <v>0</v>
      </c>
      <c r="M937" s="12">
        <f t="shared" si="201"/>
      </c>
      <c r="N937" s="13"/>
    </row>
    <row r="938" spans="1:14" ht="15.75">
      <c r="A938" s="23">
        <v>190</v>
      </c>
      <c r="B938" s="275">
        <v>2200</v>
      </c>
      <c r="C938" s="1753" t="s">
        <v>234</v>
      </c>
      <c r="D938" s="1754"/>
      <c r="E938" s="313">
        <f aca="true" t="shared" si="211" ref="E938:L938">SUM(E939:E940)</f>
        <v>0</v>
      </c>
      <c r="F938" s="277">
        <f t="shared" si="211"/>
        <v>0</v>
      </c>
      <c r="G938" s="278">
        <f t="shared" si="211"/>
        <v>0</v>
      </c>
      <c r="H938" s="279">
        <f>SUM(H939:H940)</f>
        <v>0</v>
      </c>
      <c r="I938" s="277">
        <f t="shared" si="211"/>
        <v>0</v>
      </c>
      <c r="J938" s="278">
        <f t="shared" si="211"/>
        <v>0</v>
      </c>
      <c r="K938" s="279">
        <f t="shared" si="211"/>
        <v>0</v>
      </c>
      <c r="L938" s="313">
        <f t="shared" si="211"/>
        <v>0</v>
      </c>
      <c r="M938" s="12">
        <f t="shared" si="201"/>
      </c>
      <c r="N938" s="13"/>
    </row>
    <row r="939" spans="1:14" ht="15.75">
      <c r="A939" s="23">
        <v>200</v>
      </c>
      <c r="B939" s="295"/>
      <c r="C939" s="282">
        <v>2221</v>
      </c>
      <c r="D939" s="283" t="s">
        <v>333</v>
      </c>
      <c r="E939" s="284">
        <f aca="true" t="shared" si="212" ref="E939:E944">F939+G939+H939</f>
        <v>0</v>
      </c>
      <c r="F939" s="154"/>
      <c r="G939" s="155"/>
      <c r="H939" s="1425"/>
      <c r="I939" s="154"/>
      <c r="J939" s="155"/>
      <c r="K939" s="1425"/>
      <c r="L939" s="284">
        <f aca="true" t="shared" si="213" ref="L939:L944">I939+J939+K939</f>
        <v>0</v>
      </c>
      <c r="M939" s="12">
        <f t="shared" si="201"/>
      </c>
      <c r="N939" s="13"/>
    </row>
    <row r="940" spans="1:14" ht="15.75">
      <c r="A940" s="23">
        <v>200</v>
      </c>
      <c r="B940" s="295"/>
      <c r="C940" s="288">
        <v>2224</v>
      </c>
      <c r="D940" s="289" t="s">
        <v>235</v>
      </c>
      <c r="E940" s="290">
        <f t="shared" si="212"/>
        <v>0</v>
      </c>
      <c r="F940" s="175"/>
      <c r="G940" s="176"/>
      <c r="H940" s="1431"/>
      <c r="I940" s="175"/>
      <c r="J940" s="176"/>
      <c r="K940" s="1431"/>
      <c r="L940" s="290">
        <f t="shared" si="213"/>
        <v>0</v>
      </c>
      <c r="M940" s="12">
        <f t="shared" si="201"/>
      </c>
      <c r="N940" s="13"/>
    </row>
    <row r="941" spans="1:14" ht="15.75">
      <c r="A941" s="23">
        <v>205</v>
      </c>
      <c r="B941" s="275">
        <v>2500</v>
      </c>
      <c r="C941" s="1753" t="s">
        <v>236</v>
      </c>
      <c r="D941" s="1754"/>
      <c r="E941" s="313">
        <f t="shared" si="212"/>
        <v>0</v>
      </c>
      <c r="F941" s="1432"/>
      <c r="G941" s="1433"/>
      <c r="H941" s="1434"/>
      <c r="I941" s="1432"/>
      <c r="J941" s="1433"/>
      <c r="K941" s="1434"/>
      <c r="L941" s="313">
        <f t="shared" si="213"/>
        <v>0</v>
      </c>
      <c r="M941" s="12">
        <f t="shared" si="201"/>
      </c>
      <c r="N941" s="13"/>
    </row>
    <row r="942" spans="1:14" ht="15.75">
      <c r="A942" s="23">
        <v>210</v>
      </c>
      <c r="B942" s="275">
        <v>2600</v>
      </c>
      <c r="C942" s="1755" t="s">
        <v>237</v>
      </c>
      <c r="D942" s="1756"/>
      <c r="E942" s="313">
        <f t="shared" si="212"/>
        <v>0</v>
      </c>
      <c r="F942" s="1432"/>
      <c r="G942" s="1433"/>
      <c r="H942" s="1434"/>
      <c r="I942" s="1432"/>
      <c r="J942" s="1433"/>
      <c r="K942" s="1434"/>
      <c r="L942" s="313">
        <f t="shared" si="213"/>
        <v>0</v>
      </c>
      <c r="M942" s="12">
        <f t="shared" si="201"/>
      </c>
      <c r="N942" s="13"/>
    </row>
    <row r="943" spans="1:14" ht="15.75">
      <c r="A943" s="23">
        <v>215</v>
      </c>
      <c r="B943" s="275">
        <v>2700</v>
      </c>
      <c r="C943" s="1755" t="s">
        <v>238</v>
      </c>
      <c r="D943" s="1756"/>
      <c r="E943" s="313">
        <f t="shared" si="212"/>
        <v>0</v>
      </c>
      <c r="F943" s="1432"/>
      <c r="G943" s="1433"/>
      <c r="H943" s="1434"/>
      <c r="I943" s="1432"/>
      <c r="J943" s="1433"/>
      <c r="K943" s="1434"/>
      <c r="L943" s="313">
        <f t="shared" si="213"/>
        <v>0</v>
      </c>
      <c r="M943" s="12">
        <f t="shared" si="201"/>
      </c>
      <c r="N943" s="13"/>
    </row>
    <row r="944" spans="1:14" ht="15.75">
      <c r="A944" s="22">
        <v>220</v>
      </c>
      <c r="B944" s="275">
        <v>2800</v>
      </c>
      <c r="C944" s="1755" t="s">
        <v>1759</v>
      </c>
      <c r="D944" s="1756"/>
      <c r="E944" s="313">
        <f t="shared" si="212"/>
        <v>0</v>
      </c>
      <c r="F944" s="1432"/>
      <c r="G944" s="1433"/>
      <c r="H944" s="1434"/>
      <c r="I944" s="1432"/>
      <c r="J944" s="1433"/>
      <c r="K944" s="1434"/>
      <c r="L944" s="313">
        <f t="shared" si="213"/>
        <v>0</v>
      </c>
      <c r="M944" s="12">
        <f t="shared" si="201"/>
      </c>
      <c r="N944" s="13"/>
    </row>
    <row r="945" spans="1:14" ht="36" customHeight="1">
      <c r="A945" s="23">
        <v>225</v>
      </c>
      <c r="B945" s="275">
        <v>2900</v>
      </c>
      <c r="C945" s="1753" t="s">
        <v>239</v>
      </c>
      <c r="D945" s="1754"/>
      <c r="E945" s="313">
        <f aca="true" t="shared" si="214" ref="E945:L945">SUM(E946:E951)</f>
        <v>0</v>
      </c>
      <c r="F945" s="277">
        <f t="shared" si="214"/>
        <v>0</v>
      </c>
      <c r="G945" s="278">
        <f t="shared" si="214"/>
        <v>0</v>
      </c>
      <c r="H945" s="279">
        <f>SUM(H946:H951)</f>
        <v>0</v>
      </c>
      <c r="I945" s="277">
        <f t="shared" si="214"/>
        <v>0</v>
      </c>
      <c r="J945" s="278">
        <f t="shared" si="214"/>
        <v>0</v>
      </c>
      <c r="K945" s="279">
        <f t="shared" si="214"/>
        <v>0</v>
      </c>
      <c r="L945" s="313">
        <f t="shared" si="214"/>
        <v>0</v>
      </c>
      <c r="M945" s="12">
        <f t="shared" si="201"/>
      </c>
      <c r="N945" s="13"/>
    </row>
    <row r="946" spans="1:14" ht="15.75">
      <c r="A946" s="23">
        <v>230</v>
      </c>
      <c r="B946" s="349"/>
      <c r="C946" s="282">
        <v>2920</v>
      </c>
      <c r="D946" s="350" t="s">
        <v>240</v>
      </c>
      <c r="E946" s="284">
        <f aca="true" t="shared" si="215" ref="E946:E951">F946+G946+H946</f>
        <v>0</v>
      </c>
      <c r="F946" s="154"/>
      <c r="G946" s="155"/>
      <c r="H946" s="1425"/>
      <c r="I946" s="154"/>
      <c r="J946" s="155"/>
      <c r="K946" s="1425"/>
      <c r="L946" s="284">
        <f aca="true" t="shared" si="216" ref="L946:L951">I946+J946+K946</f>
        <v>0</v>
      </c>
      <c r="M946" s="12">
        <f t="shared" si="201"/>
      </c>
      <c r="N946" s="13"/>
    </row>
    <row r="947" spans="1:14" ht="31.5">
      <c r="A947" s="23">
        <v>245</v>
      </c>
      <c r="B947" s="349"/>
      <c r="C947" s="327">
        <v>2969</v>
      </c>
      <c r="D947" s="351" t="s">
        <v>241</v>
      </c>
      <c r="E947" s="329">
        <f t="shared" si="215"/>
        <v>0</v>
      </c>
      <c r="F947" s="452"/>
      <c r="G947" s="453"/>
      <c r="H947" s="1435"/>
      <c r="I947" s="452"/>
      <c r="J947" s="453"/>
      <c r="K947" s="1435"/>
      <c r="L947" s="329">
        <f t="shared" si="216"/>
        <v>0</v>
      </c>
      <c r="M947" s="12">
        <f t="shared" si="201"/>
      </c>
      <c r="N947" s="13"/>
    </row>
    <row r="948" spans="1:14" ht="31.5">
      <c r="A948" s="22">
        <v>220</v>
      </c>
      <c r="B948" s="349"/>
      <c r="C948" s="352">
        <v>2970</v>
      </c>
      <c r="D948" s="353" t="s">
        <v>242</v>
      </c>
      <c r="E948" s="354">
        <f t="shared" si="215"/>
        <v>0</v>
      </c>
      <c r="F948" s="640"/>
      <c r="G948" s="641"/>
      <c r="H948" s="1436"/>
      <c r="I948" s="640"/>
      <c r="J948" s="641"/>
      <c r="K948" s="1436"/>
      <c r="L948" s="354">
        <f t="shared" si="216"/>
        <v>0</v>
      </c>
      <c r="M948" s="12">
        <f t="shared" si="201"/>
      </c>
      <c r="N948" s="13"/>
    </row>
    <row r="949" spans="1:14" ht="15.75">
      <c r="A949" s="23">
        <v>225</v>
      </c>
      <c r="B949" s="349"/>
      <c r="C949" s="336">
        <v>2989</v>
      </c>
      <c r="D949" s="358" t="s">
        <v>243</v>
      </c>
      <c r="E949" s="338">
        <f t="shared" si="215"/>
        <v>0</v>
      </c>
      <c r="F949" s="604"/>
      <c r="G949" s="605"/>
      <c r="H949" s="1437"/>
      <c r="I949" s="604"/>
      <c r="J949" s="605"/>
      <c r="K949" s="1437"/>
      <c r="L949" s="338">
        <f t="shared" si="216"/>
        <v>0</v>
      </c>
      <c r="M949" s="12">
        <f t="shared" si="201"/>
      </c>
      <c r="N949" s="13"/>
    </row>
    <row r="950" spans="1:14" ht="15.75">
      <c r="A950" s="23">
        <v>230</v>
      </c>
      <c r="B950" s="295"/>
      <c r="C950" s="321">
        <v>2991</v>
      </c>
      <c r="D950" s="359" t="s">
        <v>244</v>
      </c>
      <c r="E950" s="323">
        <f t="shared" si="215"/>
        <v>0</v>
      </c>
      <c r="F950" s="457"/>
      <c r="G950" s="458"/>
      <c r="H950" s="1438"/>
      <c r="I950" s="457"/>
      <c r="J950" s="458"/>
      <c r="K950" s="1438"/>
      <c r="L950" s="323">
        <f t="shared" si="216"/>
        <v>0</v>
      </c>
      <c r="M950" s="12">
        <f t="shared" si="201"/>
      </c>
      <c r="N950" s="13"/>
    </row>
    <row r="951" spans="1:14" ht="15.75">
      <c r="A951" s="23">
        <v>235</v>
      </c>
      <c r="B951" s="295"/>
      <c r="C951" s="288">
        <v>2992</v>
      </c>
      <c r="D951" s="360" t="s">
        <v>245</v>
      </c>
      <c r="E951" s="290">
        <f t="shared" si="215"/>
        <v>0</v>
      </c>
      <c r="F951" s="175"/>
      <c r="G951" s="176"/>
      <c r="H951" s="1431"/>
      <c r="I951" s="175"/>
      <c r="J951" s="176"/>
      <c r="K951" s="1431"/>
      <c r="L951" s="290">
        <f t="shared" si="216"/>
        <v>0</v>
      </c>
      <c r="M951" s="12">
        <f t="shared" si="201"/>
      </c>
      <c r="N951" s="13"/>
    </row>
    <row r="952" spans="1:14" ht="15.75">
      <c r="A952" s="23">
        <v>240</v>
      </c>
      <c r="B952" s="275">
        <v>3300</v>
      </c>
      <c r="C952" s="361" t="s">
        <v>246</v>
      </c>
      <c r="D952" s="1617"/>
      <c r="E952" s="313">
        <f aca="true" t="shared" si="217" ref="E952:L952">SUM(E953:E958)</f>
        <v>0</v>
      </c>
      <c r="F952" s="277">
        <f t="shared" si="217"/>
        <v>0</v>
      </c>
      <c r="G952" s="278">
        <f t="shared" si="217"/>
        <v>0</v>
      </c>
      <c r="H952" s="279">
        <f>SUM(H953:H958)</f>
        <v>0</v>
      </c>
      <c r="I952" s="277">
        <f t="shared" si="217"/>
        <v>0</v>
      </c>
      <c r="J952" s="278">
        <f t="shared" si="217"/>
        <v>0</v>
      </c>
      <c r="K952" s="279">
        <f t="shared" si="217"/>
        <v>0</v>
      </c>
      <c r="L952" s="313">
        <f t="shared" si="217"/>
        <v>0</v>
      </c>
      <c r="M952" s="12">
        <f t="shared" si="201"/>
      </c>
      <c r="N952" s="13"/>
    </row>
    <row r="953" spans="1:14" ht="15.75">
      <c r="A953" s="23">
        <v>245</v>
      </c>
      <c r="B953" s="294"/>
      <c r="C953" s="282">
        <v>3301</v>
      </c>
      <c r="D953" s="362" t="s">
        <v>247</v>
      </c>
      <c r="E953" s="284">
        <f aca="true" t="shared" si="218" ref="E953:E961">F953+G953+H953</f>
        <v>0</v>
      </c>
      <c r="F953" s="490">
        <v>0</v>
      </c>
      <c r="G953" s="491">
        <v>0</v>
      </c>
      <c r="H953" s="156">
        <v>0</v>
      </c>
      <c r="I953" s="490">
        <v>0</v>
      </c>
      <c r="J953" s="491">
        <v>0</v>
      </c>
      <c r="K953" s="156">
        <v>0</v>
      </c>
      <c r="L953" s="284">
        <f aca="true" t="shared" si="219" ref="L953:L961">I953+J953+K953</f>
        <v>0</v>
      </c>
      <c r="M953" s="12">
        <f t="shared" si="201"/>
      </c>
      <c r="N953" s="13"/>
    </row>
    <row r="954" spans="1:14" ht="15.75">
      <c r="A954" s="22">
        <v>250</v>
      </c>
      <c r="B954" s="294"/>
      <c r="C954" s="296">
        <v>3302</v>
      </c>
      <c r="D954" s="363" t="s">
        <v>773</v>
      </c>
      <c r="E954" s="298">
        <f t="shared" si="218"/>
        <v>0</v>
      </c>
      <c r="F954" s="492">
        <v>0</v>
      </c>
      <c r="G954" s="493">
        <v>0</v>
      </c>
      <c r="H954" s="162">
        <v>0</v>
      </c>
      <c r="I954" s="492">
        <v>0</v>
      </c>
      <c r="J954" s="493">
        <v>0</v>
      </c>
      <c r="K954" s="162">
        <v>0</v>
      </c>
      <c r="L954" s="298">
        <f t="shared" si="219"/>
        <v>0</v>
      </c>
      <c r="M954" s="12">
        <f t="shared" si="201"/>
      </c>
      <c r="N954" s="13"/>
    </row>
    <row r="955" spans="1:14" ht="15.75">
      <c r="A955" s="23">
        <v>255</v>
      </c>
      <c r="B955" s="294"/>
      <c r="C955" s="296">
        <v>3303</v>
      </c>
      <c r="D955" s="363" t="s">
        <v>248</v>
      </c>
      <c r="E955" s="298">
        <f t="shared" si="218"/>
        <v>0</v>
      </c>
      <c r="F955" s="492">
        <v>0</v>
      </c>
      <c r="G955" s="493">
        <v>0</v>
      </c>
      <c r="H955" s="162">
        <v>0</v>
      </c>
      <c r="I955" s="492">
        <v>0</v>
      </c>
      <c r="J955" s="493">
        <v>0</v>
      </c>
      <c r="K955" s="162">
        <v>0</v>
      </c>
      <c r="L955" s="298">
        <f t="shared" si="219"/>
        <v>0</v>
      </c>
      <c r="M955" s="12">
        <f t="shared" si="201"/>
      </c>
      <c r="N955" s="13"/>
    </row>
    <row r="956" spans="1:14" ht="15.75">
      <c r="A956" s="23">
        <v>265</v>
      </c>
      <c r="B956" s="294"/>
      <c r="C956" s="296">
        <v>3304</v>
      </c>
      <c r="D956" s="363" t="s">
        <v>249</v>
      </c>
      <c r="E956" s="298">
        <f t="shared" si="218"/>
        <v>0</v>
      </c>
      <c r="F956" s="492">
        <v>0</v>
      </c>
      <c r="G956" s="493">
        <v>0</v>
      </c>
      <c r="H956" s="162">
        <v>0</v>
      </c>
      <c r="I956" s="492">
        <v>0</v>
      </c>
      <c r="J956" s="493">
        <v>0</v>
      </c>
      <c r="K956" s="162">
        <v>0</v>
      </c>
      <c r="L956" s="298">
        <f t="shared" si="219"/>
        <v>0</v>
      </c>
      <c r="M956" s="12">
        <f t="shared" si="201"/>
      </c>
      <c r="N956" s="13"/>
    </row>
    <row r="957" spans="1:14" ht="30">
      <c r="A957" s="22">
        <v>270</v>
      </c>
      <c r="B957" s="294"/>
      <c r="C957" s="296">
        <v>3305</v>
      </c>
      <c r="D957" s="363" t="s">
        <v>250</v>
      </c>
      <c r="E957" s="298">
        <f t="shared" si="218"/>
        <v>0</v>
      </c>
      <c r="F957" s="492">
        <v>0</v>
      </c>
      <c r="G957" s="493">
        <v>0</v>
      </c>
      <c r="H957" s="162">
        <v>0</v>
      </c>
      <c r="I957" s="492">
        <v>0</v>
      </c>
      <c r="J957" s="493">
        <v>0</v>
      </c>
      <c r="K957" s="162">
        <v>0</v>
      </c>
      <c r="L957" s="298">
        <f t="shared" si="219"/>
        <v>0</v>
      </c>
      <c r="M957" s="12">
        <f t="shared" si="201"/>
      </c>
      <c r="N957" s="13"/>
    </row>
    <row r="958" spans="1:14" ht="30">
      <c r="A958" s="22">
        <v>290</v>
      </c>
      <c r="B958" s="294"/>
      <c r="C958" s="288">
        <v>3306</v>
      </c>
      <c r="D958" s="364" t="s">
        <v>1756</v>
      </c>
      <c r="E958" s="290">
        <f t="shared" si="218"/>
        <v>0</v>
      </c>
      <c r="F958" s="494">
        <v>0</v>
      </c>
      <c r="G958" s="495">
        <v>0</v>
      </c>
      <c r="H958" s="177">
        <v>0</v>
      </c>
      <c r="I958" s="494">
        <v>0</v>
      </c>
      <c r="J958" s="495">
        <v>0</v>
      </c>
      <c r="K958" s="177">
        <v>0</v>
      </c>
      <c r="L958" s="290">
        <f t="shared" si="219"/>
        <v>0</v>
      </c>
      <c r="M958" s="12">
        <f t="shared" si="201"/>
      </c>
      <c r="N958" s="13"/>
    </row>
    <row r="959" spans="1:14" ht="15.75">
      <c r="A959" s="39">
        <v>320</v>
      </c>
      <c r="B959" s="275">
        <v>3900</v>
      </c>
      <c r="C959" s="1753" t="s">
        <v>251</v>
      </c>
      <c r="D959" s="1754"/>
      <c r="E959" s="313">
        <f t="shared" si="218"/>
        <v>0</v>
      </c>
      <c r="F959" s="1481">
        <v>0</v>
      </c>
      <c r="G959" s="1482">
        <v>0</v>
      </c>
      <c r="H959" s="1483">
        <v>0</v>
      </c>
      <c r="I959" s="1481">
        <v>0</v>
      </c>
      <c r="J959" s="1482">
        <v>0</v>
      </c>
      <c r="K959" s="1483">
        <v>0</v>
      </c>
      <c r="L959" s="313">
        <f t="shared" si="219"/>
        <v>0</v>
      </c>
      <c r="M959" s="12">
        <f aca="true" t="shared" si="220" ref="M959:M1005">(IF($E959&lt;&gt;0,$M$2,IF($L959&lt;&gt;0,$M$2,"")))</f>
      </c>
      <c r="N959" s="13"/>
    </row>
    <row r="960" spans="1:14" ht="15.75">
      <c r="A960" s="22">
        <v>330</v>
      </c>
      <c r="B960" s="275">
        <v>4000</v>
      </c>
      <c r="C960" s="1753" t="s">
        <v>252</v>
      </c>
      <c r="D960" s="1754"/>
      <c r="E960" s="313">
        <f t="shared" si="218"/>
        <v>0</v>
      </c>
      <c r="F960" s="1432"/>
      <c r="G960" s="1433"/>
      <c r="H960" s="1434"/>
      <c r="I960" s="1432"/>
      <c r="J960" s="1433"/>
      <c r="K960" s="1434"/>
      <c r="L960" s="313">
        <f t="shared" si="219"/>
        <v>0</v>
      </c>
      <c r="M960" s="12">
        <f t="shared" si="220"/>
      </c>
      <c r="N960" s="13"/>
    </row>
    <row r="961" spans="1:14" ht="15.75">
      <c r="A961" s="22">
        <v>350</v>
      </c>
      <c r="B961" s="275">
        <v>4100</v>
      </c>
      <c r="C961" s="1753" t="s">
        <v>253</v>
      </c>
      <c r="D961" s="1754"/>
      <c r="E961" s="313">
        <f t="shared" si="218"/>
        <v>0</v>
      </c>
      <c r="F961" s="1432"/>
      <c r="G961" s="1433"/>
      <c r="H961" s="1434"/>
      <c r="I961" s="1432"/>
      <c r="J961" s="1433"/>
      <c r="K961" s="1434"/>
      <c r="L961" s="313">
        <f t="shared" si="219"/>
        <v>0</v>
      </c>
      <c r="M961" s="12">
        <f t="shared" si="220"/>
      </c>
      <c r="N961" s="13"/>
    </row>
    <row r="962" spans="1:14" ht="15.75">
      <c r="A962" s="23">
        <v>355</v>
      </c>
      <c r="B962" s="275">
        <v>4200</v>
      </c>
      <c r="C962" s="1753" t="s">
        <v>254</v>
      </c>
      <c r="D962" s="1754"/>
      <c r="E962" s="313">
        <f aca="true" t="shared" si="221" ref="E962:L962">SUM(E963:E968)</f>
        <v>0</v>
      </c>
      <c r="F962" s="277">
        <f t="shared" si="221"/>
        <v>0</v>
      </c>
      <c r="G962" s="278">
        <f t="shared" si="221"/>
        <v>0</v>
      </c>
      <c r="H962" s="279">
        <f>SUM(H963:H968)</f>
        <v>0</v>
      </c>
      <c r="I962" s="277">
        <f t="shared" si="221"/>
        <v>0</v>
      </c>
      <c r="J962" s="278">
        <f t="shared" si="221"/>
        <v>0</v>
      </c>
      <c r="K962" s="279">
        <f t="shared" si="221"/>
        <v>0</v>
      </c>
      <c r="L962" s="313">
        <f t="shared" si="221"/>
        <v>0</v>
      </c>
      <c r="M962" s="12">
        <f t="shared" si="220"/>
      </c>
      <c r="N962" s="13"/>
    </row>
    <row r="963" spans="1:14" ht="15.75">
      <c r="A963" s="23">
        <v>375</v>
      </c>
      <c r="B963" s="365"/>
      <c r="C963" s="282">
        <v>4201</v>
      </c>
      <c r="D963" s="283" t="s">
        <v>255</v>
      </c>
      <c r="E963" s="284">
        <f aca="true" t="shared" si="222" ref="E963:E968">F963+G963+H963</f>
        <v>0</v>
      </c>
      <c r="F963" s="154"/>
      <c r="G963" s="155"/>
      <c r="H963" s="1425"/>
      <c r="I963" s="154"/>
      <c r="J963" s="155"/>
      <c r="K963" s="1425"/>
      <c r="L963" s="284">
        <f aca="true" t="shared" si="223" ref="L963:L968">I963+J963+K963</f>
        <v>0</v>
      </c>
      <c r="M963" s="12">
        <f t="shared" si="220"/>
      </c>
      <c r="N963" s="13"/>
    </row>
    <row r="964" spans="1:14" ht="15.75">
      <c r="A964" s="23">
        <v>380</v>
      </c>
      <c r="B964" s="365"/>
      <c r="C964" s="296">
        <v>4202</v>
      </c>
      <c r="D964" s="366" t="s">
        <v>256</v>
      </c>
      <c r="E964" s="298">
        <f t="shared" si="222"/>
        <v>0</v>
      </c>
      <c r="F964" s="160"/>
      <c r="G964" s="161"/>
      <c r="H964" s="1430"/>
      <c r="I964" s="160"/>
      <c r="J964" s="161"/>
      <c r="K964" s="1430"/>
      <c r="L964" s="298">
        <f t="shared" si="223"/>
        <v>0</v>
      </c>
      <c r="M964" s="12">
        <f t="shared" si="220"/>
      </c>
      <c r="N964" s="13"/>
    </row>
    <row r="965" spans="1:14" ht="15.75">
      <c r="A965" s="23">
        <v>385</v>
      </c>
      <c r="B965" s="365"/>
      <c r="C965" s="296">
        <v>4214</v>
      </c>
      <c r="D965" s="366" t="s">
        <v>257</v>
      </c>
      <c r="E965" s="298">
        <f t="shared" si="222"/>
        <v>0</v>
      </c>
      <c r="F965" s="160"/>
      <c r="G965" s="161"/>
      <c r="H965" s="1430"/>
      <c r="I965" s="160"/>
      <c r="J965" s="161"/>
      <c r="K965" s="1430"/>
      <c r="L965" s="298">
        <f t="shared" si="223"/>
        <v>0</v>
      </c>
      <c r="M965" s="12">
        <f t="shared" si="220"/>
      </c>
      <c r="N965" s="13"/>
    </row>
    <row r="966" spans="1:14" ht="15.75">
      <c r="A966" s="23">
        <v>390</v>
      </c>
      <c r="B966" s="365"/>
      <c r="C966" s="296">
        <v>4217</v>
      </c>
      <c r="D966" s="366" t="s">
        <v>258</v>
      </c>
      <c r="E966" s="298">
        <f t="shared" si="222"/>
        <v>0</v>
      </c>
      <c r="F966" s="160"/>
      <c r="G966" s="161"/>
      <c r="H966" s="1430"/>
      <c r="I966" s="160"/>
      <c r="J966" s="161"/>
      <c r="K966" s="1430"/>
      <c r="L966" s="298">
        <f t="shared" si="223"/>
        <v>0</v>
      </c>
      <c r="M966" s="12">
        <f t="shared" si="220"/>
      </c>
      <c r="N966" s="13"/>
    </row>
    <row r="967" spans="1:14" ht="31.5">
      <c r="A967" s="23">
        <v>395</v>
      </c>
      <c r="B967" s="365"/>
      <c r="C967" s="296">
        <v>4218</v>
      </c>
      <c r="D967" s="297" t="s">
        <v>259</v>
      </c>
      <c r="E967" s="298">
        <f t="shared" si="222"/>
        <v>0</v>
      </c>
      <c r="F967" s="160"/>
      <c r="G967" s="161"/>
      <c r="H967" s="1430"/>
      <c r="I967" s="160"/>
      <c r="J967" s="161"/>
      <c r="K967" s="1430"/>
      <c r="L967" s="298">
        <f t="shared" si="223"/>
        <v>0</v>
      </c>
      <c r="M967" s="12">
        <f t="shared" si="220"/>
      </c>
      <c r="N967" s="13"/>
    </row>
    <row r="968" spans="1:14" ht="15.75">
      <c r="A968" s="18">
        <v>397</v>
      </c>
      <c r="B968" s="365"/>
      <c r="C968" s="288">
        <v>4219</v>
      </c>
      <c r="D968" s="346" t="s">
        <v>260</v>
      </c>
      <c r="E968" s="290">
        <f t="shared" si="222"/>
        <v>0</v>
      </c>
      <c r="F968" s="175"/>
      <c r="G968" s="176"/>
      <c r="H968" s="1431"/>
      <c r="I968" s="175"/>
      <c r="J968" s="176"/>
      <c r="K968" s="1431"/>
      <c r="L968" s="290">
        <f t="shared" si="223"/>
        <v>0</v>
      </c>
      <c r="M968" s="12">
        <f t="shared" si="220"/>
      </c>
      <c r="N968" s="13"/>
    </row>
    <row r="969" spans="1:14" ht="15.75">
      <c r="A969" s="14">
        <v>398</v>
      </c>
      <c r="B969" s="275">
        <v>4300</v>
      </c>
      <c r="C969" s="1753" t="s">
        <v>1760</v>
      </c>
      <c r="D969" s="1754"/>
      <c r="E969" s="313">
        <f aca="true" t="shared" si="224" ref="E969:L969">SUM(E970:E972)</f>
        <v>0</v>
      </c>
      <c r="F969" s="277">
        <f t="shared" si="224"/>
        <v>0</v>
      </c>
      <c r="G969" s="278">
        <f t="shared" si="224"/>
        <v>0</v>
      </c>
      <c r="H969" s="279">
        <f>SUM(H970:H972)</f>
        <v>0</v>
      </c>
      <c r="I969" s="277">
        <f t="shared" si="224"/>
        <v>0</v>
      </c>
      <c r="J969" s="278">
        <f t="shared" si="224"/>
        <v>0</v>
      </c>
      <c r="K969" s="279">
        <f t="shared" si="224"/>
        <v>0</v>
      </c>
      <c r="L969" s="313">
        <f t="shared" si="224"/>
        <v>0</v>
      </c>
      <c r="M969" s="12">
        <f t="shared" si="220"/>
      </c>
      <c r="N969" s="13"/>
    </row>
    <row r="970" spans="1:14" ht="15.75">
      <c r="A970" s="14">
        <v>399</v>
      </c>
      <c r="B970" s="365"/>
      <c r="C970" s="282">
        <v>4301</v>
      </c>
      <c r="D970" s="314" t="s">
        <v>261</v>
      </c>
      <c r="E970" s="284">
        <f aca="true" t="shared" si="225" ref="E970:E975">F970+G970+H970</f>
        <v>0</v>
      </c>
      <c r="F970" s="154"/>
      <c r="G970" s="155"/>
      <c r="H970" s="1425"/>
      <c r="I970" s="154"/>
      <c r="J970" s="155"/>
      <c r="K970" s="1425"/>
      <c r="L970" s="284">
        <f aca="true" t="shared" si="226" ref="L970:L975">I970+J970+K970</f>
        <v>0</v>
      </c>
      <c r="M970" s="12">
        <f t="shared" si="220"/>
      </c>
      <c r="N970" s="13"/>
    </row>
    <row r="971" spans="1:14" ht="15.75">
      <c r="A971" s="14">
        <v>400</v>
      </c>
      <c r="B971" s="365"/>
      <c r="C971" s="296">
        <v>4302</v>
      </c>
      <c r="D971" s="366" t="s">
        <v>262</v>
      </c>
      <c r="E971" s="298">
        <f t="shared" si="225"/>
        <v>0</v>
      </c>
      <c r="F971" s="160"/>
      <c r="G971" s="161"/>
      <c r="H971" s="1430"/>
      <c r="I971" s="160"/>
      <c r="J971" s="161"/>
      <c r="K971" s="1430"/>
      <c r="L971" s="298">
        <f t="shared" si="226"/>
        <v>0</v>
      </c>
      <c r="M971" s="12">
        <f t="shared" si="220"/>
      </c>
      <c r="N971" s="13"/>
    </row>
    <row r="972" spans="1:14" ht="15.75">
      <c r="A972" s="14">
        <v>401</v>
      </c>
      <c r="B972" s="365"/>
      <c r="C972" s="288">
        <v>4309</v>
      </c>
      <c r="D972" s="304" t="s">
        <v>263</v>
      </c>
      <c r="E972" s="290">
        <f t="shared" si="225"/>
        <v>0</v>
      </c>
      <c r="F972" s="175"/>
      <c r="G972" s="176"/>
      <c r="H972" s="1431"/>
      <c r="I972" s="175"/>
      <c r="J972" s="176"/>
      <c r="K972" s="1431"/>
      <c r="L972" s="290">
        <f t="shared" si="226"/>
        <v>0</v>
      </c>
      <c r="M972" s="12">
        <f t="shared" si="220"/>
      </c>
      <c r="N972" s="13"/>
    </row>
    <row r="973" spans="1:14" ht="15.75">
      <c r="A973" s="14">
        <v>402</v>
      </c>
      <c r="B973" s="275">
        <v>4400</v>
      </c>
      <c r="C973" s="1753" t="s">
        <v>1757</v>
      </c>
      <c r="D973" s="1754"/>
      <c r="E973" s="313">
        <f t="shared" si="225"/>
        <v>0</v>
      </c>
      <c r="F973" s="1432"/>
      <c r="G973" s="1433"/>
      <c r="H973" s="1434"/>
      <c r="I973" s="1432"/>
      <c r="J973" s="1433"/>
      <c r="K973" s="1434"/>
      <c r="L973" s="313">
        <f t="shared" si="226"/>
        <v>0</v>
      </c>
      <c r="M973" s="12">
        <f t="shared" si="220"/>
      </c>
      <c r="N973" s="13"/>
    </row>
    <row r="974" spans="1:14" ht="15.75">
      <c r="A974" s="40">
        <v>404</v>
      </c>
      <c r="B974" s="275">
        <v>4500</v>
      </c>
      <c r="C974" s="1753" t="s">
        <v>1758</v>
      </c>
      <c r="D974" s="1754"/>
      <c r="E974" s="313">
        <f t="shared" si="225"/>
        <v>0</v>
      </c>
      <c r="F974" s="1432"/>
      <c r="G974" s="1433"/>
      <c r="H974" s="1434"/>
      <c r="I974" s="1432"/>
      <c r="J974" s="1433"/>
      <c r="K974" s="1434"/>
      <c r="L974" s="313">
        <f t="shared" si="226"/>
        <v>0</v>
      </c>
      <c r="M974" s="12">
        <f t="shared" si="220"/>
      </c>
      <c r="N974" s="13"/>
    </row>
    <row r="975" spans="1:14" ht="15.75">
      <c r="A975" s="40">
        <v>404</v>
      </c>
      <c r="B975" s="275">
        <v>4600</v>
      </c>
      <c r="C975" s="1755" t="s">
        <v>264</v>
      </c>
      <c r="D975" s="1756"/>
      <c r="E975" s="313">
        <f t="shared" si="225"/>
        <v>0</v>
      </c>
      <c r="F975" s="1432"/>
      <c r="G975" s="1433"/>
      <c r="H975" s="1434"/>
      <c r="I975" s="1432"/>
      <c r="J975" s="1433"/>
      <c r="K975" s="1434"/>
      <c r="L975" s="313">
        <f t="shared" si="226"/>
        <v>0</v>
      </c>
      <c r="M975" s="12">
        <f t="shared" si="220"/>
      </c>
      <c r="N975" s="13"/>
    </row>
    <row r="976" spans="1:14" ht="15.75">
      <c r="A976" s="22">
        <v>440</v>
      </c>
      <c r="B976" s="275">
        <v>4900</v>
      </c>
      <c r="C976" s="1753" t="s">
        <v>291</v>
      </c>
      <c r="D976" s="1754"/>
      <c r="E976" s="313">
        <f aca="true" t="shared" si="227" ref="E976:L976">+E977+E978</f>
        <v>0</v>
      </c>
      <c r="F976" s="277">
        <f t="shared" si="227"/>
        <v>0</v>
      </c>
      <c r="G976" s="278">
        <f t="shared" si="227"/>
        <v>0</v>
      </c>
      <c r="H976" s="279">
        <f>+H977+H978</f>
        <v>0</v>
      </c>
      <c r="I976" s="277">
        <f t="shared" si="227"/>
        <v>0</v>
      </c>
      <c r="J976" s="278">
        <f t="shared" si="227"/>
        <v>0</v>
      </c>
      <c r="K976" s="279">
        <f t="shared" si="227"/>
        <v>0</v>
      </c>
      <c r="L976" s="313">
        <f t="shared" si="227"/>
        <v>0</v>
      </c>
      <c r="M976" s="12">
        <f t="shared" si="220"/>
      </c>
      <c r="N976" s="13"/>
    </row>
    <row r="977" spans="1:14" ht="15.75">
      <c r="A977" s="22">
        <v>450</v>
      </c>
      <c r="B977" s="365"/>
      <c r="C977" s="282">
        <v>4901</v>
      </c>
      <c r="D977" s="367" t="s">
        <v>292</v>
      </c>
      <c r="E977" s="284">
        <f>F977+G977+H977</f>
        <v>0</v>
      </c>
      <c r="F977" s="154"/>
      <c r="G977" s="155"/>
      <c r="H977" s="1425"/>
      <c r="I977" s="154"/>
      <c r="J977" s="155"/>
      <c r="K977" s="1425"/>
      <c r="L977" s="284">
        <f>I977+J977+K977</f>
        <v>0</v>
      </c>
      <c r="M977" s="12">
        <f t="shared" si="220"/>
      </c>
      <c r="N977" s="13"/>
    </row>
    <row r="978" spans="1:14" ht="15.75">
      <c r="A978" s="22">
        <v>495</v>
      </c>
      <c r="B978" s="365"/>
      <c r="C978" s="288">
        <v>4902</v>
      </c>
      <c r="D978" s="304" t="s">
        <v>293</v>
      </c>
      <c r="E978" s="290">
        <f>F978+G978+H978</f>
        <v>0</v>
      </c>
      <c r="F978" s="175"/>
      <c r="G978" s="176"/>
      <c r="H978" s="1431"/>
      <c r="I978" s="175"/>
      <c r="J978" s="176"/>
      <c r="K978" s="1431"/>
      <c r="L978" s="290">
        <f>I978+J978+K978</f>
        <v>0</v>
      </c>
      <c r="M978" s="12">
        <f t="shared" si="220"/>
      </c>
      <c r="N978" s="13"/>
    </row>
    <row r="979" spans="1:14" ht="15.75">
      <c r="A979" s="23">
        <v>500</v>
      </c>
      <c r="B979" s="368">
        <v>5100</v>
      </c>
      <c r="C979" s="1751" t="s">
        <v>265</v>
      </c>
      <c r="D979" s="1752"/>
      <c r="E979" s="313">
        <f>F979+G979+H979</f>
        <v>0</v>
      </c>
      <c r="F979" s="1432"/>
      <c r="G979" s="1433"/>
      <c r="H979" s="1434"/>
      <c r="I979" s="1432"/>
      <c r="J979" s="1433"/>
      <c r="K979" s="1434"/>
      <c r="L979" s="313">
        <f>I979+J979+K979</f>
        <v>0</v>
      </c>
      <c r="M979" s="12">
        <f t="shared" si="220"/>
      </c>
      <c r="N979" s="13"/>
    </row>
    <row r="980" spans="1:14" ht="15.75">
      <c r="A980" s="23">
        <v>505</v>
      </c>
      <c r="B980" s="368">
        <v>5200</v>
      </c>
      <c r="C980" s="1751" t="s">
        <v>266</v>
      </c>
      <c r="D980" s="1752"/>
      <c r="E980" s="313">
        <f aca="true" t="shared" si="228" ref="E980:L980">SUM(E981:E987)</f>
        <v>0</v>
      </c>
      <c r="F980" s="277">
        <f t="shared" si="228"/>
        <v>0</v>
      </c>
      <c r="G980" s="278">
        <f t="shared" si="228"/>
        <v>0</v>
      </c>
      <c r="H980" s="279">
        <f>SUM(H981:H987)</f>
        <v>0</v>
      </c>
      <c r="I980" s="277">
        <f t="shared" si="228"/>
        <v>0</v>
      </c>
      <c r="J980" s="278">
        <f t="shared" si="228"/>
        <v>0</v>
      </c>
      <c r="K980" s="279">
        <f t="shared" si="228"/>
        <v>0</v>
      </c>
      <c r="L980" s="313">
        <f t="shared" si="228"/>
        <v>0</v>
      </c>
      <c r="M980" s="12">
        <f t="shared" si="220"/>
      </c>
      <c r="N980" s="13"/>
    </row>
    <row r="981" spans="1:14" ht="15.75">
      <c r="A981" s="23">
        <v>510</v>
      </c>
      <c r="B981" s="369"/>
      <c r="C981" s="370">
        <v>5201</v>
      </c>
      <c r="D981" s="371" t="s">
        <v>267</v>
      </c>
      <c r="E981" s="284">
        <f aca="true" t="shared" si="229" ref="E981:E987">F981+G981+H981</f>
        <v>0</v>
      </c>
      <c r="F981" s="154"/>
      <c r="G981" s="155"/>
      <c r="H981" s="1425"/>
      <c r="I981" s="154"/>
      <c r="J981" s="155"/>
      <c r="K981" s="1425"/>
      <c r="L981" s="284">
        <f aca="true" t="shared" si="230" ref="L981:L987">I981+J981+K981</f>
        <v>0</v>
      </c>
      <c r="M981" s="12">
        <f t="shared" si="220"/>
      </c>
      <c r="N981" s="13"/>
    </row>
    <row r="982" spans="1:14" ht="15.75">
      <c r="A982" s="23">
        <v>515</v>
      </c>
      <c r="B982" s="369"/>
      <c r="C982" s="372">
        <v>5202</v>
      </c>
      <c r="D982" s="373" t="s">
        <v>268</v>
      </c>
      <c r="E982" s="298">
        <f t="shared" si="229"/>
        <v>0</v>
      </c>
      <c r="F982" s="160"/>
      <c r="G982" s="161"/>
      <c r="H982" s="1430"/>
      <c r="I982" s="160"/>
      <c r="J982" s="161"/>
      <c r="K982" s="1430"/>
      <c r="L982" s="298">
        <f t="shared" si="230"/>
        <v>0</v>
      </c>
      <c r="M982" s="12">
        <f t="shared" si="220"/>
      </c>
      <c r="N982" s="13"/>
    </row>
    <row r="983" spans="1:14" ht="15.75">
      <c r="A983" s="23">
        <v>520</v>
      </c>
      <c r="B983" s="369"/>
      <c r="C983" s="372">
        <v>5203</v>
      </c>
      <c r="D983" s="373" t="s">
        <v>674</v>
      </c>
      <c r="E983" s="298">
        <f t="shared" si="229"/>
        <v>0</v>
      </c>
      <c r="F983" s="160"/>
      <c r="G983" s="161"/>
      <c r="H983" s="1430"/>
      <c r="I983" s="160"/>
      <c r="J983" s="161"/>
      <c r="K983" s="1430"/>
      <c r="L983" s="298">
        <f t="shared" si="230"/>
        <v>0</v>
      </c>
      <c r="M983" s="12">
        <f t="shared" si="220"/>
      </c>
      <c r="N983" s="13"/>
    </row>
    <row r="984" spans="1:14" ht="15.75">
      <c r="A984" s="23">
        <v>525</v>
      </c>
      <c r="B984" s="369"/>
      <c r="C984" s="372">
        <v>5204</v>
      </c>
      <c r="D984" s="373" t="s">
        <v>675</v>
      </c>
      <c r="E984" s="298">
        <f t="shared" si="229"/>
        <v>0</v>
      </c>
      <c r="F984" s="160"/>
      <c r="G984" s="161"/>
      <c r="H984" s="1430"/>
      <c r="I984" s="160"/>
      <c r="J984" s="161"/>
      <c r="K984" s="1430"/>
      <c r="L984" s="298">
        <f t="shared" si="230"/>
        <v>0</v>
      </c>
      <c r="M984" s="12">
        <f t="shared" si="220"/>
      </c>
      <c r="N984" s="13"/>
    </row>
    <row r="985" spans="1:14" ht="15.75">
      <c r="A985" s="22">
        <v>635</v>
      </c>
      <c r="B985" s="369"/>
      <c r="C985" s="372">
        <v>5205</v>
      </c>
      <c r="D985" s="373" t="s">
        <v>676</v>
      </c>
      <c r="E985" s="298">
        <f t="shared" si="229"/>
        <v>0</v>
      </c>
      <c r="F985" s="160"/>
      <c r="G985" s="161"/>
      <c r="H985" s="1430"/>
      <c r="I985" s="160"/>
      <c r="J985" s="161"/>
      <c r="K985" s="1430"/>
      <c r="L985" s="298">
        <f t="shared" si="230"/>
        <v>0</v>
      </c>
      <c r="M985" s="12">
        <f t="shared" si="220"/>
      </c>
      <c r="N985" s="13"/>
    </row>
    <row r="986" spans="1:14" ht="15.75">
      <c r="A986" s="23">
        <v>640</v>
      </c>
      <c r="B986" s="369"/>
      <c r="C986" s="372">
        <v>5206</v>
      </c>
      <c r="D986" s="373" t="s">
        <v>677</v>
      </c>
      <c r="E986" s="298">
        <f t="shared" si="229"/>
        <v>0</v>
      </c>
      <c r="F986" s="160"/>
      <c r="G986" s="161"/>
      <c r="H986" s="1430"/>
      <c r="I986" s="160"/>
      <c r="J986" s="161"/>
      <c r="K986" s="1430"/>
      <c r="L986" s="298">
        <f t="shared" si="230"/>
        <v>0</v>
      </c>
      <c r="M986" s="12">
        <f t="shared" si="220"/>
      </c>
      <c r="N986" s="13"/>
    </row>
    <row r="987" spans="1:14" ht="15.75">
      <c r="A987" s="23">
        <v>645</v>
      </c>
      <c r="B987" s="369"/>
      <c r="C987" s="374">
        <v>5219</v>
      </c>
      <c r="D987" s="375" t="s">
        <v>678</v>
      </c>
      <c r="E987" s="290">
        <f t="shared" si="229"/>
        <v>0</v>
      </c>
      <c r="F987" s="175"/>
      <c r="G987" s="176"/>
      <c r="H987" s="1431"/>
      <c r="I987" s="175"/>
      <c r="J987" s="176"/>
      <c r="K987" s="1431"/>
      <c r="L987" s="290">
        <f t="shared" si="230"/>
        <v>0</v>
      </c>
      <c r="M987" s="12">
        <f t="shared" si="220"/>
      </c>
      <c r="N987" s="13"/>
    </row>
    <row r="988" spans="1:14" ht="15.75">
      <c r="A988" s="23">
        <v>650</v>
      </c>
      <c r="B988" s="368">
        <v>5300</v>
      </c>
      <c r="C988" s="1751" t="s">
        <v>679</v>
      </c>
      <c r="D988" s="1752"/>
      <c r="E988" s="313">
        <f aca="true" t="shared" si="231" ref="E988:L988">SUM(E989:E990)</f>
        <v>0</v>
      </c>
      <c r="F988" s="277">
        <f t="shared" si="231"/>
        <v>0</v>
      </c>
      <c r="G988" s="278">
        <f t="shared" si="231"/>
        <v>0</v>
      </c>
      <c r="H988" s="279">
        <f>SUM(H989:H990)</f>
        <v>0</v>
      </c>
      <c r="I988" s="277">
        <f t="shared" si="231"/>
        <v>0</v>
      </c>
      <c r="J988" s="278">
        <f t="shared" si="231"/>
        <v>0</v>
      </c>
      <c r="K988" s="279">
        <f t="shared" si="231"/>
        <v>0</v>
      </c>
      <c r="L988" s="313">
        <f t="shared" si="231"/>
        <v>0</v>
      </c>
      <c r="M988" s="12">
        <f t="shared" si="220"/>
      </c>
      <c r="N988" s="13"/>
    </row>
    <row r="989" spans="1:14" ht="15.75">
      <c r="A989" s="22">
        <v>655</v>
      </c>
      <c r="B989" s="369"/>
      <c r="C989" s="370">
        <v>5301</v>
      </c>
      <c r="D989" s="371" t="s">
        <v>334</v>
      </c>
      <c r="E989" s="284">
        <f>F989+G989+H989</f>
        <v>0</v>
      </c>
      <c r="F989" s="154"/>
      <c r="G989" s="155"/>
      <c r="H989" s="1425"/>
      <c r="I989" s="154"/>
      <c r="J989" s="155"/>
      <c r="K989" s="1425"/>
      <c r="L989" s="284">
        <f>I989+J989+K989</f>
        <v>0</v>
      </c>
      <c r="M989" s="12">
        <f t="shared" si="220"/>
      </c>
      <c r="N989" s="13"/>
    </row>
    <row r="990" spans="1:14" ht="15.75">
      <c r="A990" s="22">
        <v>665</v>
      </c>
      <c r="B990" s="369"/>
      <c r="C990" s="374">
        <v>5309</v>
      </c>
      <c r="D990" s="375" t="s">
        <v>680</v>
      </c>
      <c r="E990" s="290">
        <f>F990+G990+H990</f>
        <v>0</v>
      </c>
      <c r="F990" s="175"/>
      <c r="G990" s="176"/>
      <c r="H990" s="1431"/>
      <c r="I990" s="175"/>
      <c r="J990" s="176"/>
      <c r="K990" s="1431"/>
      <c r="L990" s="290">
        <f>I990+J990+K990</f>
        <v>0</v>
      </c>
      <c r="M990" s="12">
        <f t="shared" si="220"/>
      </c>
      <c r="N990" s="13"/>
    </row>
    <row r="991" spans="1:14" ht="15.75">
      <c r="A991" s="22">
        <v>675</v>
      </c>
      <c r="B991" s="368">
        <v>5400</v>
      </c>
      <c r="C991" s="1751" t="s">
        <v>741</v>
      </c>
      <c r="D991" s="1752"/>
      <c r="E991" s="313">
        <f>F991+G991+H991</f>
        <v>0</v>
      </c>
      <c r="F991" s="1432"/>
      <c r="G991" s="1433"/>
      <c r="H991" s="1434"/>
      <c r="I991" s="1432"/>
      <c r="J991" s="1433"/>
      <c r="K991" s="1434"/>
      <c r="L991" s="313">
        <f>I991+J991+K991</f>
        <v>0</v>
      </c>
      <c r="M991" s="12">
        <f t="shared" si="220"/>
      </c>
      <c r="N991" s="13"/>
    </row>
    <row r="992" spans="1:14" ht="15.75">
      <c r="A992" s="22">
        <v>685</v>
      </c>
      <c r="B992" s="275">
        <v>5500</v>
      </c>
      <c r="C992" s="1753" t="s">
        <v>742</v>
      </c>
      <c r="D992" s="1754"/>
      <c r="E992" s="313">
        <f aca="true" t="shared" si="232" ref="E992:L992">SUM(E993:E996)</f>
        <v>0</v>
      </c>
      <c r="F992" s="277">
        <f t="shared" si="232"/>
        <v>0</v>
      </c>
      <c r="G992" s="278">
        <f t="shared" si="232"/>
        <v>0</v>
      </c>
      <c r="H992" s="279">
        <f>SUM(H993:H996)</f>
        <v>0</v>
      </c>
      <c r="I992" s="277">
        <f t="shared" si="232"/>
        <v>0</v>
      </c>
      <c r="J992" s="278">
        <f t="shared" si="232"/>
        <v>0</v>
      </c>
      <c r="K992" s="279">
        <f t="shared" si="232"/>
        <v>0</v>
      </c>
      <c r="L992" s="313">
        <f t="shared" si="232"/>
        <v>0</v>
      </c>
      <c r="M992" s="12">
        <f t="shared" si="220"/>
      </c>
      <c r="N992" s="13"/>
    </row>
    <row r="993" spans="1:14" ht="15.75">
      <c r="A993" s="23">
        <v>690</v>
      </c>
      <c r="B993" s="365"/>
      <c r="C993" s="282">
        <v>5501</v>
      </c>
      <c r="D993" s="314" t="s">
        <v>743</v>
      </c>
      <c r="E993" s="284">
        <f>F993+G993+H993</f>
        <v>0</v>
      </c>
      <c r="F993" s="154"/>
      <c r="G993" s="155"/>
      <c r="H993" s="1425"/>
      <c r="I993" s="154"/>
      <c r="J993" s="155"/>
      <c r="K993" s="1425"/>
      <c r="L993" s="284">
        <f>I993+J993+K993</f>
        <v>0</v>
      </c>
      <c r="M993" s="12">
        <f t="shared" si="220"/>
      </c>
      <c r="N993" s="13"/>
    </row>
    <row r="994" spans="1:14" ht="15.75">
      <c r="A994" s="23">
        <v>695</v>
      </c>
      <c r="B994" s="365"/>
      <c r="C994" s="296">
        <v>5502</v>
      </c>
      <c r="D994" s="297" t="s">
        <v>744</v>
      </c>
      <c r="E994" s="298">
        <f>F994+G994+H994</f>
        <v>0</v>
      </c>
      <c r="F994" s="160"/>
      <c r="G994" s="161"/>
      <c r="H994" s="1430"/>
      <c r="I994" s="160"/>
      <c r="J994" s="161"/>
      <c r="K994" s="1430"/>
      <c r="L994" s="298">
        <f>I994+J994+K994</f>
        <v>0</v>
      </c>
      <c r="M994" s="12">
        <f t="shared" si="220"/>
      </c>
      <c r="N994" s="13"/>
    </row>
    <row r="995" spans="1:14" ht="15.75">
      <c r="A995" s="22">
        <v>700</v>
      </c>
      <c r="B995" s="365"/>
      <c r="C995" s="296">
        <v>5503</v>
      </c>
      <c r="D995" s="366" t="s">
        <v>745</v>
      </c>
      <c r="E995" s="298">
        <f>F995+G995+H995</f>
        <v>0</v>
      </c>
      <c r="F995" s="160"/>
      <c r="G995" s="161"/>
      <c r="H995" s="1430"/>
      <c r="I995" s="160"/>
      <c r="J995" s="161"/>
      <c r="K995" s="1430"/>
      <c r="L995" s="298">
        <f>I995+J995+K995</f>
        <v>0</v>
      </c>
      <c r="M995" s="12">
        <f t="shared" si="220"/>
      </c>
      <c r="N995" s="13"/>
    </row>
    <row r="996" spans="1:14" ht="15.75">
      <c r="A996" s="22">
        <v>710</v>
      </c>
      <c r="B996" s="365"/>
      <c r="C996" s="288">
        <v>5504</v>
      </c>
      <c r="D996" s="342" t="s">
        <v>746</v>
      </c>
      <c r="E996" s="290">
        <f>F996+G996+H996</f>
        <v>0</v>
      </c>
      <c r="F996" s="175"/>
      <c r="G996" s="176"/>
      <c r="H996" s="1431"/>
      <c r="I996" s="175"/>
      <c r="J996" s="176"/>
      <c r="K996" s="1431"/>
      <c r="L996" s="290">
        <f>I996+J996+K996</f>
        <v>0</v>
      </c>
      <c r="M996" s="12">
        <f t="shared" si="220"/>
      </c>
      <c r="N996" s="13"/>
    </row>
    <row r="997" spans="1:14" ht="15.75">
      <c r="A997" s="23">
        <v>715</v>
      </c>
      <c r="B997" s="368">
        <v>5700</v>
      </c>
      <c r="C997" s="1746" t="s">
        <v>987</v>
      </c>
      <c r="D997" s="1747"/>
      <c r="E997" s="313">
        <f aca="true" t="shared" si="233" ref="E997:L997">SUM(E998:E1000)</f>
        <v>0</v>
      </c>
      <c r="F997" s="277">
        <f t="shared" si="233"/>
        <v>0</v>
      </c>
      <c r="G997" s="278">
        <f t="shared" si="233"/>
        <v>0</v>
      </c>
      <c r="H997" s="279">
        <f>SUM(H998:H1000)</f>
        <v>0</v>
      </c>
      <c r="I997" s="277">
        <f t="shared" si="233"/>
        <v>0</v>
      </c>
      <c r="J997" s="278">
        <f t="shared" si="233"/>
        <v>0</v>
      </c>
      <c r="K997" s="279">
        <f t="shared" si="233"/>
        <v>0</v>
      </c>
      <c r="L997" s="313">
        <f t="shared" si="233"/>
        <v>0</v>
      </c>
      <c r="M997" s="12">
        <f t="shared" si="220"/>
      </c>
      <c r="N997" s="13"/>
    </row>
    <row r="998" spans="1:14" ht="15.75">
      <c r="A998" s="23">
        <v>720</v>
      </c>
      <c r="B998" s="369"/>
      <c r="C998" s="370">
        <v>5701</v>
      </c>
      <c r="D998" s="371" t="s">
        <v>747</v>
      </c>
      <c r="E998" s="284">
        <f>F998+G998+H998</f>
        <v>0</v>
      </c>
      <c r="F998" s="154"/>
      <c r="G998" s="155"/>
      <c r="H998" s="1425"/>
      <c r="I998" s="154"/>
      <c r="J998" s="155"/>
      <c r="K998" s="1425"/>
      <c r="L998" s="284">
        <f>I998+J998+K998</f>
        <v>0</v>
      </c>
      <c r="M998" s="12">
        <f t="shared" si="220"/>
      </c>
      <c r="N998" s="13"/>
    </row>
    <row r="999" spans="1:14" ht="36" customHeight="1">
      <c r="A999" s="23">
        <v>725</v>
      </c>
      <c r="B999" s="369"/>
      <c r="C999" s="376">
        <v>5702</v>
      </c>
      <c r="D999" s="377" t="s">
        <v>748</v>
      </c>
      <c r="E999" s="317">
        <f>F999+G999+H999</f>
        <v>0</v>
      </c>
      <c r="F999" s="166"/>
      <c r="G999" s="167"/>
      <c r="H999" s="1426"/>
      <c r="I999" s="166"/>
      <c r="J999" s="167"/>
      <c r="K999" s="1426"/>
      <c r="L999" s="317">
        <f>I999+J999+K999</f>
        <v>0</v>
      </c>
      <c r="M999" s="12">
        <f t="shared" si="220"/>
      </c>
      <c r="N999" s="13"/>
    </row>
    <row r="1000" spans="1:14" ht="15.75">
      <c r="A1000" s="23">
        <v>730</v>
      </c>
      <c r="B1000" s="295"/>
      <c r="C1000" s="378">
        <v>4071</v>
      </c>
      <c r="D1000" s="379" t="s">
        <v>749</v>
      </c>
      <c r="E1000" s="380">
        <f>F1000+G1000+H1000</f>
        <v>0</v>
      </c>
      <c r="F1000" s="1427"/>
      <c r="G1000" s="1428"/>
      <c r="H1000" s="1429"/>
      <c r="I1000" s="1427"/>
      <c r="J1000" s="1428"/>
      <c r="K1000" s="1429"/>
      <c r="L1000" s="380">
        <f>I1000+J1000+K1000</f>
        <v>0</v>
      </c>
      <c r="M1000" s="12">
        <f t="shared" si="220"/>
      </c>
      <c r="N1000" s="13"/>
    </row>
    <row r="1001" spans="1:14" ht="15.75">
      <c r="A1001" s="23">
        <v>735</v>
      </c>
      <c r="B1001" s="586"/>
      <c r="C1001" s="1748" t="s">
        <v>750</v>
      </c>
      <c r="D1001" s="1749"/>
      <c r="E1001" s="1448"/>
      <c r="F1001" s="1448"/>
      <c r="G1001" s="1448"/>
      <c r="H1001" s="1448"/>
      <c r="I1001" s="1448"/>
      <c r="J1001" s="1448"/>
      <c r="K1001" s="1448"/>
      <c r="L1001" s="1449"/>
      <c r="M1001" s="12">
        <f t="shared" si="220"/>
      </c>
      <c r="N1001" s="13"/>
    </row>
    <row r="1002" spans="1:14" ht="15.75">
      <c r="A1002" s="23">
        <v>740</v>
      </c>
      <c r="B1002" s="384">
        <v>98</v>
      </c>
      <c r="C1002" s="1748" t="s">
        <v>750</v>
      </c>
      <c r="D1002" s="1749"/>
      <c r="E1002" s="385">
        <f>F1002+G1002+H1002</f>
        <v>0</v>
      </c>
      <c r="F1002" s="1439"/>
      <c r="G1002" s="1440"/>
      <c r="H1002" s="1441"/>
      <c r="I1002" s="1471">
        <v>0</v>
      </c>
      <c r="J1002" s="1472">
        <v>0</v>
      </c>
      <c r="K1002" s="1473">
        <v>0</v>
      </c>
      <c r="L1002" s="385">
        <f>I1002+J1002+K1002</f>
        <v>0</v>
      </c>
      <c r="M1002" s="12">
        <f t="shared" si="220"/>
      </c>
      <c r="N1002" s="13"/>
    </row>
    <row r="1003" spans="1:14" ht="15.75">
      <c r="A1003" s="23">
        <v>745</v>
      </c>
      <c r="B1003" s="1443"/>
      <c r="C1003" s="1444"/>
      <c r="D1003" s="1445"/>
      <c r="E1003" s="272"/>
      <c r="F1003" s="272"/>
      <c r="G1003" s="272"/>
      <c r="H1003" s="272"/>
      <c r="I1003" s="272"/>
      <c r="J1003" s="272"/>
      <c r="K1003" s="272"/>
      <c r="L1003" s="273"/>
      <c r="M1003" s="12">
        <f t="shared" si="220"/>
      </c>
      <c r="N1003" s="13"/>
    </row>
    <row r="1004" spans="1:14" ht="15.75">
      <c r="A1004" s="22">
        <v>750</v>
      </c>
      <c r="B1004" s="1446"/>
      <c r="C1004" s="111"/>
      <c r="D1004" s="1447"/>
      <c r="E1004" s="221"/>
      <c r="F1004" s="221"/>
      <c r="G1004" s="221"/>
      <c r="H1004" s="221"/>
      <c r="I1004" s="221"/>
      <c r="J1004" s="221"/>
      <c r="K1004" s="221"/>
      <c r="L1004" s="392"/>
      <c r="M1004" s="12">
        <f t="shared" si="220"/>
      </c>
      <c r="N1004" s="13"/>
    </row>
    <row r="1005" spans="1:14" ht="15.75">
      <c r="A1005" s="23">
        <v>755</v>
      </c>
      <c r="B1005" s="1446"/>
      <c r="C1005" s="111"/>
      <c r="D1005" s="1447"/>
      <c r="E1005" s="221"/>
      <c r="F1005" s="221"/>
      <c r="G1005" s="221"/>
      <c r="H1005" s="221"/>
      <c r="I1005" s="221"/>
      <c r="J1005" s="221"/>
      <c r="K1005" s="221"/>
      <c r="L1005" s="392"/>
      <c r="M1005" s="12">
        <f t="shared" si="220"/>
      </c>
      <c r="N1005" s="13"/>
    </row>
    <row r="1006" spans="1:14" ht="16.5" thickBot="1">
      <c r="A1006" s="23">
        <v>760</v>
      </c>
      <c r="B1006" s="1474"/>
      <c r="C1006" s="396" t="s">
        <v>800</v>
      </c>
      <c r="D1006" s="1442">
        <f>+B1006</f>
        <v>0</v>
      </c>
      <c r="E1006" s="398">
        <f aca="true" t="shared" si="234" ref="E1006:L1006">SUM(E892,E895,E901,E909,E910,E928,E932,E938,E941,E942,E943,E944,E945,E952,E959,E960,E961,E962,E969,E973,E974,E975,E976,E979,E980,E988,E991,E992,E997)+E1002</f>
        <v>0</v>
      </c>
      <c r="F1006" s="399">
        <f t="shared" si="234"/>
        <v>0</v>
      </c>
      <c r="G1006" s="400">
        <f t="shared" si="234"/>
        <v>0</v>
      </c>
      <c r="H1006" s="401">
        <f>SUM(H892,H895,H901,H909,H910,H928,H932,H938,H941,H942,H943,H944,H945,H952,H959,H960,H961,H962,H969,H973,H974,H975,H976,H979,H980,H988,H991,H992,H997)+H1002</f>
        <v>0</v>
      </c>
      <c r="I1006" s="399">
        <f t="shared" si="234"/>
        <v>270208</v>
      </c>
      <c r="J1006" s="400">
        <f t="shared" si="234"/>
        <v>0</v>
      </c>
      <c r="K1006" s="401">
        <f t="shared" si="234"/>
        <v>0</v>
      </c>
      <c r="L1006" s="398">
        <f t="shared" si="234"/>
        <v>270208</v>
      </c>
      <c r="M1006" s="12">
        <f>(IF($E1006&lt;&gt;0,$M$2,IF($L1006&lt;&gt;0,$M$2,"")))</f>
        <v>1</v>
      </c>
      <c r="N1006" s="73" t="str">
        <f>LEFT(C889,1)</f>
        <v>5</v>
      </c>
    </row>
    <row r="1007" spans="1:13" ht="16.5" thickTop="1">
      <c r="A1007" s="22">
        <v>765</v>
      </c>
      <c r="B1007" s="79" t="s">
        <v>127</v>
      </c>
      <c r="C1007" s="1"/>
      <c r="L1007" s="6"/>
      <c r="M1007" s="7">
        <f>(IF($E1006&lt;&gt;0,$M$2,IF($L1006&lt;&gt;0,$M$2,"")))</f>
        <v>1</v>
      </c>
    </row>
    <row r="1008" spans="1:13" ht="15">
      <c r="A1008" s="22">
        <v>775</v>
      </c>
      <c r="B1008" s="1372"/>
      <c r="C1008" s="1372"/>
      <c r="D1008" s="1373"/>
      <c r="E1008" s="1372"/>
      <c r="F1008" s="1372"/>
      <c r="G1008" s="1372"/>
      <c r="H1008" s="1372"/>
      <c r="I1008" s="1372"/>
      <c r="J1008" s="1372"/>
      <c r="K1008" s="1372"/>
      <c r="L1008" s="1374"/>
      <c r="M1008" s="7">
        <f>(IF($E1006&lt;&gt;0,$M$2,IF($L1006&lt;&gt;0,$M$2,"")))</f>
        <v>1</v>
      </c>
    </row>
    <row r="1009" spans="1:13" ht="15">
      <c r="A1009" s="23">
        <v>780</v>
      </c>
      <c r="B1009" s="6"/>
      <c r="C1009" s="6"/>
      <c r="D1009" s="525"/>
      <c r="E1009" s="38"/>
      <c r="F1009" s="38"/>
      <c r="G1009" s="38"/>
      <c r="H1009" s="38"/>
      <c r="I1009" s="38"/>
      <c r="J1009" s="38"/>
      <c r="K1009" s="38"/>
      <c r="L1009" s="38"/>
      <c r="M1009" s="7">
        <f>(IF($E1141&lt;&gt;0,$M$2,IF($L1141&lt;&gt;0,$M$2,"")))</f>
        <v>1</v>
      </c>
    </row>
    <row r="1010" spans="1:13" ht="15">
      <c r="A1010" s="23">
        <v>785</v>
      </c>
      <c r="B1010" s="6"/>
      <c r="C1010" s="1370"/>
      <c r="D1010" s="1371"/>
      <c r="E1010" s="38"/>
      <c r="F1010" s="38"/>
      <c r="G1010" s="38"/>
      <c r="H1010" s="38"/>
      <c r="I1010" s="38"/>
      <c r="J1010" s="38"/>
      <c r="K1010" s="38"/>
      <c r="L1010" s="38"/>
      <c r="M1010" s="7">
        <f>(IF($E1141&lt;&gt;0,$M$2,IF($L1141&lt;&gt;0,$M$2,"")))</f>
        <v>1</v>
      </c>
    </row>
    <row r="1011" spans="1:13" ht="15.75">
      <c r="A1011" s="23">
        <v>790</v>
      </c>
      <c r="B1011" s="1738" t="str">
        <f>$B$7</f>
        <v>ОТЧЕТНИ ДАННИ ПО ЕБК ЗА СМЕТКИТЕ ЗА СРЕДСТВАТА ОТ ЕВРОПЕЙСКИЯ СЪЮЗ - КСФ</v>
      </c>
      <c r="C1011" s="1739"/>
      <c r="D1011" s="1739"/>
      <c r="E1011" s="245"/>
      <c r="F1011" s="245"/>
      <c r="G1011" s="240"/>
      <c r="H1011" s="240"/>
      <c r="I1011" s="240"/>
      <c r="J1011" s="240"/>
      <c r="K1011" s="240"/>
      <c r="L1011" s="240"/>
      <c r="M1011" s="7">
        <f>(IF($E1141&lt;&gt;0,$M$2,IF($L1141&lt;&gt;0,$M$2,"")))</f>
        <v>1</v>
      </c>
    </row>
    <row r="1012" spans="1:13" ht="15.75">
      <c r="A1012" s="23">
        <v>795</v>
      </c>
      <c r="B1012" s="231"/>
      <c r="C1012" s="394"/>
      <c r="D1012" s="403"/>
      <c r="E1012" s="409" t="s">
        <v>502</v>
      </c>
      <c r="F1012" s="409" t="s">
        <v>897</v>
      </c>
      <c r="G1012" s="240"/>
      <c r="H1012" s="1367" t="s">
        <v>1349</v>
      </c>
      <c r="I1012" s="1368"/>
      <c r="J1012" s="1369"/>
      <c r="K1012" s="240"/>
      <c r="L1012" s="240"/>
      <c r="M1012" s="7">
        <f>(IF($E1141&lt;&gt;0,$M$2,IF($L1141&lt;&gt;0,$M$2,"")))</f>
        <v>1</v>
      </c>
    </row>
    <row r="1013" spans="1:13" ht="18">
      <c r="A1013" s="22">
        <v>805</v>
      </c>
      <c r="B1013" s="1730">
        <f>$B$9</f>
        <v>0</v>
      </c>
      <c r="C1013" s="1731"/>
      <c r="D1013" s="1732"/>
      <c r="E1013" s="115">
        <f>$E$9</f>
        <v>42370</v>
      </c>
      <c r="F1013" s="229">
        <f>$F$9</f>
        <v>42674</v>
      </c>
      <c r="G1013" s="240"/>
      <c r="H1013" s="240"/>
      <c r="I1013" s="240"/>
      <c r="J1013" s="240"/>
      <c r="K1013" s="240"/>
      <c r="L1013" s="240"/>
      <c r="M1013" s="7">
        <f>(IF($E1141&lt;&gt;0,$M$2,IF($L1141&lt;&gt;0,$M$2,"")))</f>
        <v>1</v>
      </c>
    </row>
    <row r="1014" spans="1:13" ht="15">
      <c r="A1014" s="23">
        <v>810</v>
      </c>
      <c r="B1014" s="230" t="str">
        <f>$B$10</f>
        <v>(наименование на разпоредителя с бюджет)</v>
      </c>
      <c r="C1014" s="231"/>
      <c r="D1014" s="232"/>
      <c r="E1014" s="240"/>
      <c r="F1014" s="240"/>
      <c r="G1014" s="240"/>
      <c r="H1014" s="240"/>
      <c r="I1014" s="240"/>
      <c r="J1014" s="240"/>
      <c r="K1014" s="240"/>
      <c r="L1014" s="240"/>
      <c r="M1014" s="7">
        <f>(IF($E1141&lt;&gt;0,$M$2,IF($L1141&lt;&gt;0,$M$2,"")))</f>
        <v>1</v>
      </c>
    </row>
    <row r="1015" spans="1:13" ht="15">
      <c r="A1015" s="23">
        <v>815</v>
      </c>
      <c r="B1015" s="230"/>
      <c r="C1015" s="231"/>
      <c r="D1015" s="232"/>
      <c r="E1015" s="240"/>
      <c r="F1015" s="240"/>
      <c r="G1015" s="240"/>
      <c r="H1015" s="240"/>
      <c r="I1015" s="240"/>
      <c r="J1015" s="240"/>
      <c r="K1015" s="240"/>
      <c r="L1015" s="240"/>
      <c r="M1015" s="7">
        <f>(IF($E1141&lt;&gt;0,$M$2,IF($L1141&lt;&gt;0,$M$2,"")))</f>
        <v>1</v>
      </c>
    </row>
    <row r="1016" spans="1:13" ht="18">
      <c r="A1016" s="28">
        <v>525</v>
      </c>
      <c r="B1016" s="1789" t="str">
        <f>$B$12</f>
        <v>Криводол</v>
      </c>
      <c r="C1016" s="1790"/>
      <c r="D1016" s="1791"/>
      <c r="E1016" s="413" t="s">
        <v>956</v>
      </c>
      <c r="F1016" s="1365" t="str">
        <f>$F$12</f>
        <v>5606</v>
      </c>
      <c r="G1016" s="240"/>
      <c r="H1016" s="240"/>
      <c r="I1016" s="240"/>
      <c r="J1016" s="240"/>
      <c r="K1016" s="240"/>
      <c r="L1016" s="240"/>
      <c r="M1016" s="7">
        <f>(IF($E1141&lt;&gt;0,$M$2,IF($L1141&lt;&gt;0,$M$2,"")))</f>
        <v>1</v>
      </c>
    </row>
    <row r="1017" spans="1:13" ht="15.75">
      <c r="A1017" s="22">
        <v>820</v>
      </c>
      <c r="B1017" s="236" t="str">
        <f>$B$13</f>
        <v>(наименование на първостепенния разпоредител с бюджет)</v>
      </c>
      <c r="C1017" s="231"/>
      <c r="D1017" s="232"/>
      <c r="E1017" s="1366"/>
      <c r="F1017" s="245"/>
      <c r="G1017" s="240"/>
      <c r="H1017" s="240"/>
      <c r="I1017" s="240"/>
      <c r="J1017" s="240"/>
      <c r="K1017" s="240"/>
      <c r="L1017" s="240"/>
      <c r="M1017" s="7">
        <f>(IF($E1141&lt;&gt;0,$M$2,IF($L1141&lt;&gt;0,$M$2,"")))</f>
        <v>1</v>
      </c>
    </row>
    <row r="1018" spans="1:13" ht="18">
      <c r="A1018" s="23">
        <v>821</v>
      </c>
      <c r="B1018" s="239"/>
      <c r="C1018" s="240"/>
      <c r="D1018" s="124" t="s">
        <v>957</v>
      </c>
      <c r="E1018" s="241">
        <f>$E$15</f>
        <v>98</v>
      </c>
      <c r="F1018" s="417" t="str">
        <f>$F$15</f>
        <v>СЕС - КСФ</v>
      </c>
      <c r="G1018" s="221"/>
      <c r="H1018" s="221"/>
      <c r="I1018" s="221"/>
      <c r="J1018" s="221"/>
      <c r="K1018" s="221"/>
      <c r="L1018" s="221"/>
      <c r="M1018" s="7">
        <f>(IF($E1141&lt;&gt;0,$M$2,IF($L1141&lt;&gt;0,$M$2,"")))</f>
        <v>1</v>
      </c>
    </row>
    <row r="1019" spans="1:13" ht="16.5" thickBot="1">
      <c r="A1019" s="23">
        <v>822</v>
      </c>
      <c r="B1019" s="231"/>
      <c r="C1019" s="394"/>
      <c r="D1019" s="403"/>
      <c r="E1019" s="240"/>
      <c r="F1019" s="412"/>
      <c r="G1019" s="412"/>
      <c r="H1019" s="412"/>
      <c r="I1019" s="412"/>
      <c r="J1019" s="412"/>
      <c r="K1019" s="412"/>
      <c r="L1019" s="1383" t="s">
        <v>503</v>
      </c>
      <c r="M1019" s="7">
        <f>(IF($E1141&lt;&gt;0,$M$2,IF($L1141&lt;&gt;0,$M$2,"")))</f>
        <v>1</v>
      </c>
    </row>
    <row r="1020" spans="1:13" ht="18.75">
      <c r="A1020" s="23">
        <v>823</v>
      </c>
      <c r="B1020" s="250"/>
      <c r="C1020" s="251"/>
      <c r="D1020" s="252" t="s">
        <v>770</v>
      </c>
      <c r="E1020" s="1774" t="s">
        <v>935</v>
      </c>
      <c r="F1020" s="1775"/>
      <c r="G1020" s="1775"/>
      <c r="H1020" s="1776"/>
      <c r="I1020" s="1783" t="s">
        <v>936</v>
      </c>
      <c r="J1020" s="1784"/>
      <c r="K1020" s="1784"/>
      <c r="L1020" s="1785"/>
      <c r="M1020" s="7">
        <f>(IF($E1141&lt;&gt;0,$M$2,IF($L1141&lt;&gt;0,$M$2,"")))</f>
        <v>1</v>
      </c>
    </row>
    <row r="1021" spans="1:13" ht="55.5" customHeight="1" thickBot="1">
      <c r="A1021" s="23">
        <v>825</v>
      </c>
      <c r="B1021" s="253" t="s">
        <v>69</v>
      </c>
      <c r="C1021" s="254" t="s">
        <v>504</v>
      </c>
      <c r="D1021" s="255" t="s">
        <v>771</v>
      </c>
      <c r="E1021" s="1409" t="s">
        <v>931</v>
      </c>
      <c r="F1021" s="1413" t="s">
        <v>865</v>
      </c>
      <c r="G1021" s="1414" t="s">
        <v>866</v>
      </c>
      <c r="H1021" s="1415" t="s">
        <v>864</v>
      </c>
      <c r="I1021" s="256" t="s">
        <v>865</v>
      </c>
      <c r="J1021" s="257" t="s">
        <v>866</v>
      </c>
      <c r="K1021" s="258" t="s">
        <v>864</v>
      </c>
      <c r="L1021" s="259" t="s">
        <v>764</v>
      </c>
      <c r="M1021" s="7">
        <f>(IF($E1141&lt;&gt;0,$M$2,IF($L1141&lt;&gt;0,$M$2,"")))</f>
        <v>1</v>
      </c>
    </row>
    <row r="1022" spans="1:13" ht="69" customHeight="1">
      <c r="A1022" s="23"/>
      <c r="B1022" s="261"/>
      <c r="C1022" s="262"/>
      <c r="D1022" s="263" t="s">
        <v>802</v>
      </c>
      <c r="E1022" s="1465" t="s">
        <v>184</v>
      </c>
      <c r="F1022" s="143" t="s">
        <v>185</v>
      </c>
      <c r="G1022" s="144" t="s">
        <v>774</v>
      </c>
      <c r="H1022" s="145" t="s">
        <v>775</v>
      </c>
      <c r="I1022" s="264" t="s">
        <v>752</v>
      </c>
      <c r="J1022" s="265" t="s">
        <v>932</v>
      </c>
      <c r="K1022" s="266" t="s">
        <v>933</v>
      </c>
      <c r="L1022" s="267" t="s">
        <v>934</v>
      </c>
      <c r="M1022" s="7">
        <f>(IF($E1141&lt;&gt;0,$M$2,IF($L1141&lt;&gt;0,$M$2,"")))</f>
        <v>1</v>
      </c>
    </row>
    <row r="1023" spans="1:13" ht="15.75">
      <c r="A1023" s="23"/>
      <c r="B1023" s="1461"/>
      <c r="C1023" s="1612" t="str">
        <f>VLOOKUP(D1023,OP_LIST2,2,FALSE)</f>
        <v>98301</v>
      </c>
      <c r="D1023" s="1462" t="s">
        <v>709</v>
      </c>
      <c r="E1023" s="392"/>
      <c r="F1023" s="1451"/>
      <c r="G1023" s="1452"/>
      <c r="H1023" s="1453"/>
      <c r="I1023" s="1451"/>
      <c r="J1023" s="1452"/>
      <c r="K1023" s="1453"/>
      <c r="L1023" s="1450"/>
      <c r="M1023" s="7">
        <f>(IF($E1141&lt;&gt;0,$M$2,IF($L1141&lt;&gt;0,$M$2,"")))</f>
        <v>1</v>
      </c>
    </row>
    <row r="1024" spans="1:13" ht="15.75">
      <c r="A1024" s="23"/>
      <c r="B1024" s="1464"/>
      <c r="C1024" s="1469">
        <f>VLOOKUP(D1025,EBK_DEIN2,2,FALSE)</f>
        <v>5589</v>
      </c>
      <c r="D1024" s="1468" t="s">
        <v>854</v>
      </c>
      <c r="E1024" s="392"/>
      <c r="F1024" s="1454"/>
      <c r="G1024" s="1455"/>
      <c r="H1024" s="1456"/>
      <c r="I1024" s="1454"/>
      <c r="J1024" s="1455"/>
      <c r="K1024" s="1456"/>
      <c r="L1024" s="1450"/>
      <c r="M1024" s="7">
        <f>(IF($E1141&lt;&gt;0,$M$2,IF($L1141&lt;&gt;0,$M$2,"")))</f>
        <v>1</v>
      </c>
    </row>
    <row r="1025" spans="1:13" ht="31.5">
      <c r="A1025" s="23"/>
      <c r="B1025" s="1460"/>
      <c r="C1025" s="1601">
        <f>+C1024</f>
        <v>5589</v>
      </c>
      <c r="D1025" s="1462" t="s">
        <v>637</v>
      </c>
      <c r="E1025" s="392"/>
      <c r="F1025" s="1454"/>
      <c r="G1025" s="1455"/>
      <c r="H1025" s="1456"/>
      <c r="I1025" s="1454"/>
      <c r="J1025" s="1455"/>
      <c r="K1025" s="1456"/>
      <c r="L1025" s="1450"/>
      <c r="M1025" s="7">
        <f>(IF($E1141&lt;&gt;0,$M$2,IF($L1141&lt;&gt;0,$M$2,"")))</f>
        <v>1</v>
      </c>
    </row>
    <row r="1026" spans="1:13" ht="15">
      <c r="A1026" s="23"/>
      <c r="B1026" s="1466"/>
      <c r="C1026" s="1463"/>
      <c r="D1026" s="1467" t="s">
        <v>772</v>
      </c>
      <c r="E1026" s="392"/>
      <c r="F1026" s="1457"/>
      <c r="G1026" s="1458"/>
      <c r="H1026" s="1459"/>
      <c r="I1026" s="1457"/>
      <c r="J1026" s="1458"/>
      <c r="K1026" s="1459"/>
      <c r="L1026" s="1450"/>
      <c r="M1026" s="7">
        <f>(IF($E1141&lt;&gt;0,$M$2,IF($L1141&lt;&gt;0,$M$2,"")))</f>
        <v>1</v>
      </c>
    </row>
    <row r="1027" spans="1:14" ht="15.75">
      <c r="A1027" s="23"/>
      <c r="B1027" s="275">
        <v>100</v>
      </c>
      <c r="C1027" s="1763" t="s">
        <v>803</v>
      </c>
      <c r="D1027" s="1764"/>
      <c r="E1027" s="276">
        <f aca="true" t="shared" si="235" ref="E1027:L1027">SUM(E1028:E1029)</f>
        <v>0</v>
      </c>
      <c r="F1027" s="277">
        <f t="shared" si="235"/>
        <v>0</v>
      </c>
      <c r="G1027" s="278">
        <f t="shared" si="235"/>
        <v>0</v>
      </c>
      <c r="H1027" s="279">
        <f>SUM(H1028:H1029)</f>
        <v>0</v>
      </c>
      <c r="I1027" s="277">
        <f t="shared" si="235"/>
        <v>0</v>
      </c>
      <c r="J1027" s="278">
        <f t="shared" si="235"/>
        <v>0</v>
      </c>
      <c r="K1027" s="279">
        <f t="shared" si="235"/>
        <v>0</v>
      </c>
      <c r="L1027" s="276">
        <f t="shared" si="235"/>
        <v>0</v>
      </c>
      <c r="M1027" s="12">
        <f>(IF($E1027&lt;&gt;0,$M$2,IF($L1027&lt;&gt;0,$M$2,"")))</f>
      </c>
      <c r="N1027" s="13"/>
    </row>
    <row r="1028" spans="1:14" ht="15.75">
      <c r="A1028" s="23"/>
      <c r="B1028" s="281"/>
      <c r="C1028" s="282">
        <v>101</v>
      </c>
      <c r="D1028" s="283" t="s">
        <v>804</v>
      </c>
      <c r="E1028" s="284">
        <f>F1028+G1028+H1028</f>
        <v>0</v>
      </c>
      <c r="F1028" s="154"/>
      <c r="G1028" s="155"/>
      <c r="H1028" s="1425"/>
      <c r="I1028" s="154"/>
      <c r="J1028" s="155"/>
      <c r="K1028" s="1425"/>
      <c r="L1028" s="284">
        <f>I1028+J1028+K1028</f>
        <v>0</v>
      </c>
      <c r="M1028" s="12">
        <f aca="true" t="shared" si="236" ref="M1028:M1093">(IF($E1028&lt;&gt;0,$M$2,IF($L1028&lt;&gt;0,$M$2,"")))</f>
      </c>
      <c r="N1028" s="13"/>
    </row>
    <row r="1029" spans="1:14" ht="36" customHeight="1">
      <c r="A1029" s="10"/>
      <c r="B1029" s="281"/>
      <c r="C1029" s="288">
        <v>102</v>
      </c>
      <c r="D1029" s="289" t="s">
        <v>805</v>
      </c>
      <c r="E1029" s="290">
        <f>F1029+G1029+H1029</f>
        <v>0</v>
      </c>
      <c r="F1029" s="175"/>
      <c r="G1029" s="176"/>
      <c r="H1029" s="1431"/>
      <c r="I1029" s="175"/>
      <c r="J1029" s="176"/>
      <c r="K1029" s="1431"/>
      <c r="L1029" s="290">
        <f>I1029+J1029+K1029</f>
        <v>0</v>
      </c>
      <c r="M1029" s="12">
        <f t="shared" si="236"/>
      </c>
      <c r="N1029" s="13"/>
    </row>
    <row r="1030" spans="1:14" ht="15.75">
      <c r="A1030" s="10"/>
      <c r="B1030" s="275">
        <v>200</v>
      </c>
      <c r="C1030" s="1759" t="s">
        <v>806</v>
      </c>
      <c r="D1030" s="1760"/>
      <c r="E1030" s="276">
        <f aca="true" t="shared" si="237" ref="E1030:L1030">SUM(E1031:E1035)</f>
        <v>0</v>
      </c>
      <c r="F1030" s="277">
        <f t="shared" si="237"/>
        <v>0</v>
      </c>
      <c r="G1030" s="278">
        <f t="shared" si="237"/>
        <v>0</v>
      </c>
      <c r="H1030" s="279">
        <f>SUM(H1031:H1035)</f>
        <v>0</v>
      </c>
      <c r="I1030" s="277">
        <f t="shared" si="237"/>
        <v>0</v>
      </c>
      <c r="J1030" s="278">
        <f t="shared" si="237"/>
        <v>0</v>
      </c>
      <c r="K1030" s="279">
        <f t="shared" si="237"/>
        <v>0</v>
      </c>
      <c r="L1030" s="276">
        <f t="shared" si="237"/>
        <v>0</v>
      </c>
      <c r="M1030" s="12">
        <f t="shared" si="236"/>
      </c>
      <c r="N1030" s="13"/>
    </row>
    <row r="1031" spans="1:14" ht="15.75">
      <c r="A1031" s="10"/>
      <c r="B1031" s="294"/>
      <c r="C1031" s="282">
        <v>201</v>
      </c>
      <c r="D1031" s="283" t="s">
        <v>807</v>
      </c>
      <c r="E1031" s="284">
        <f>F1031+G1031+H1031</f>
        <v>0</v>
      </c>
      <c r="F1031" s="154"/>
      <c r="G1031" s="155"/>
      <c r="H1031" s="1425"/>
      <c r="I1031" s="154"/>
      <c r="J1031" s="155"/>
      <c r="K1031" s="1425"/>
      <c r="L1031" s="284">
        <f>I1031+J1031+K1031</f>
        <v>0</v>
      </c>
      <c r="M1031" s="12">
        <f t="shared" si="236"/>
      </c>
      <c r="N1031" s="13"/>
    </row>
    <row r="1032" spans="1:14" ht="15.75">
      <c r="A1032" s="10"/>
      <c r="B1032" s="295"/>
      <c r="C1032" s="296">
        <v>202</v>
      </c>
      <c r="D1032" s="297" t="s">
        <v>808</v>
      </c>
      <c r="E1032" s="298">
        <f>F1032+G1032+H1032</f>
        <v>0</v>
      </c>
      <c r="F1032" s="160"/>
      <c r="G1032" s="161"/>
      <c r="H1032" s="1430"/>
      <c r="I1032" s="160"/>
      <c r="J1032" s="161"/>
      <c r="K1032" s="1430"/>
      <c r="L1032" s="298">
        <f>I1032+J1032+K1032</f>
        <v>0</v>
      </c>
      <c r="M1032" s="12">
        <f t="shared" si="236"/>
      </c>
      <c r="N1032" s="13"/>
    </row>
    <row r="1033" spans="1:14" ht="31.5">
      <c r="A1033" s="10"/>
      <c r="B1033" s="302"/>
      <c r="C1033" s="296">
        <v>205</v>
      </c>
      <c r="D1033" s="297" t="s">
        <v>651</v>
      </c>
      <c r="E1033" s="298">
        <f>F1033+G1033+H1033</f>
        <v>0</v>
      </c>
      <c r="F1033" s="160"/>
      <c r="G1033" s="161"/>
      <c r="H1033" s="1430"/>
      <c r="I1033" s="160"/>
      <c r="J1033" s="161"/>
      <c r="K1033" s="1430"/>
      <c r="L1033" s="298">
        <f>I1033+J1033+K1033</f>
        <v>0</v>
      </c>
      <c r="M1033" s="12">
        <f t="shared" si="236"/>
      </c>
      <c r="N1033" s="13"/>
    </row>
    <row r="1034" spans="1:14" ht="15.75">
      <c r="A1034" s="10"/>
      <c r="B1034" s="302"/>
      <c r="C1034" s="296">
        <v>208</v>
      </c>
      <c r="D1034" s="303" t="s">
        <v>652</v>
      </c>
      <c r="E1034" s="298">
        <f>F1034+G1034+H1034</f>
        <v>0</v>
      </c>
      <c r="F1034" s="160"/>
      <c r="G1034" s="161"/>
      <c r="H1034" s="1430"/>
      <c r="I1034" s="160"/>
      <c r="J1034" s="161"/>
      <c r="K1034" s="1430"/>
      <c r="L1034" s="298">
        <f>I1034+J1034+K1034</f>
        <v>0</v>
      </c>
      <c r="M1034" s="12">
        <f t="shared" si="236"/>
      </c>
      <c r="N1034" s="13"/>
    </row>
    <row r="1035" spans="1:14" ht="15.75">
      <c r="A1035" s="10"/>
      <c r="B1035" s="294"/>
      <c r="C1035" s="288">
        <v>209</v>
      </c>
      <c r="D1035" s="304" t="s">
        <v>653</v>
      </c>
      <c r="E1035" s="290">
        <f>F1035+G1035+H1035</f>
        <v>0</v>
      </c>
      <c r="F1035" s="175"/>
      <c r="G1035" s="176"/>
      <c r="H1035" s="1431"/>
      <c r="I1035" s="175"/>
      <c r="J1035" s="176"/>
      <c r="K1035" s="1431"/>
      <c r="L1035" s="290">
        <f>I1035+J1035+K1035</f>
        <v>0</v>
      </c>
      <c r="M1035" s="12">
        <f t="shared" si="236"/>
      </c>
      <c r="N1035" s="13"/>
    </row>
    <row r="1036" spans="1:14" ht="15.75">
      <c r="A1036" s="10"/>
      <c r="B1036" s="275">
        <v>500</v>
      </c>
      <c r="C1036" s="1761" t="s">
        <v>209</v>
      </c>
      <c r="D1036" s="1762"/>
      <c r="E1036" s="276">
        <f aca="true" t="shared" si="238" ref="E1036:L1036">SUM(E1037:E1043)</f>
        <v>0</v>
      </c>
      <c r="F1036" s="277">
        <f t="shared" si="238"/>
        <v>0</v>
      </c>
      <c r="G1036" s="278">
        <f t="shared" si="238"/>
        <v>0</v>
      </c>
      <c r="H1036" s="279">
        <f>SUM(H1037:H1043)</f>
        <v>0</v>
      </c>
      <c r="I1036" s="277">
        <f t="shared" si="238"/>
        <v>0</v>
      </c>
      <c r="J1036" s="278">
        <f t="shared" si="238"/>
        <v>0</v>
      </c>
      <c r="K1036" s="279">
        <f t="shared" si="238"/>
        <v>0</v>
      </c>
      <c r="L1036" s="276">
        <f t="shared" si="238"/>
        <v>0</v>
      </c>
      <c r="M1036" s="12">
        <f t="shared" si="236"/>
      </c>
      <c r="N1036" s="13"/>
    </row>
    <row r="1037" spans="1:14" ht="31.5">
      <c r="A1037" s="10"/>
      <c r="B1037" s="294"/>
      <c r="C1037" s="305">
        <v>551</v>
      </c>
      <c r="D1037" s="306" t="s">
        <v>210</v>
      </c>
      <c r="E1037" s="284">
        <f aca="true" t="shared" si="239" ref="E1037:E1044">F1037+G1037+H1037</f>
        <v>0</v>
      </c>
      <c r="F1037" s="154"/>
      <c r="G1037" s="155"/>
      <c r="H1037" s="1425"/>
      <c r="I1037" s="154"/>
      <c r="J1037" s="155"/>
      <c r="K1037" s="1425"/>
      <c r="L1037" s="284">
        <f aca="true" t="shared" si="240" ref="L1037:L1044">I1037+J1037+K1037</f>
        <v>0</v>
      </c>
      <c r="M1037" s="12">
        <f t="shared" si="236"/>
      </c>
      <c r="N1037" s="13"/>
    </row>
    <row r="1038" spans="1:14" ht="15.75">
      <c r="A1038" s="10"/>
      <c r="B1038" s="294"/>
      <c r="C1038" s="307">
        <f>C1037+1</f>
        <v>552</v>
      </c>
      <c r="D1038" s="308" t="s">
        <v>982</v>
      </c>
      <c r="E1038" s="298">
        <f t="shared" si="239"/>
        <v>0</v>
      </c>
      <c r="F1038" s="160"/>
      <c r="G1038" s="161"/>
      <c r="H1038" s="1430"/>
      <c r="I1038" s="160"/>
      <c r="J1038" s="161"/>
      <c r="K1038" s="1430"/>
      <c r="L1038" s="298">
        <f t="shared" si="240"/>
        <v>0</v>
      </c>
      <c r="M1038" s="12">
        <f t="shared" si="236"/>
      </c>
      <c r="N1038" s="13"/>
    </row>
    <row r="1039" spans="1:14" ht="15.75">
      <c r="A1039" s="10"/>
      <c r="B1039" s="309"/>
      <c r="C1039" s="307">
        <v>558</v>
      </c>
      <c r="D1039" s="310" t="s">
        <v>937</v>
      </c>
      <c r="E1039" s="298">
        <f>F1039+G1039+H1039</f>
        <v>0</v>
      </c>
      <c r="F1039" s="492">
        <v>0</v>
      </c>
      <c r="G1039" s="493">
        <v>0</v>
      </c>
      <c r="H1039" s="162">
        <v>0</v>
      </c>
      <c r="I1039" s="492">
        <v>0</v>
      </c>
      <c r="J1039" s="493">
        <v>0</v>
      </c>
      <c r="K1039" s="162">
        <v>0</v>
      </c>
      <c r="L1039" s="298">
        <f>I1039+J1039+K1039</f>
        <v>0</v>
      </c>
      <c r="M1039" s="12">
        <f t="shared" si="236"/>
      </c>
      <c r="N1039" s="13"/>
    </row>
    <row r="1040" spans="1:14" ht="15.75">
      <c r="A1040" s="10"/>
      <c r="B1040" s="309"/>
      <c r="C1040" s="307">
        <v>560</v>
      </c>
      <c r="D1040" s="310" t="s">
        <v>211</v>
      </c>
      <c r="E1040" s="298">
        <f t="shared" si="239"/>
        <v>0</v>
      </c>
      <c r="F1040" s="160"/>
      <c r="G1040" s="161"/>
      <c r="H1040" s="1430"/>
      <c r="I1040" s="160"/>
      <c r="J1040" s="161"/>
      <c r="K1040" s="1430"/>
      <c r="L1040" s="298">
        <f t="shared" si="240"/>
        <v>0</v>
      </c>
      <c r="M1040" s="12">
        <f t="shared" si="236"/>
      </c>
      <c r="N1040" s="13"/>
    </row>
    <row r="1041" spans="1:14" ht="15.75">
      <c r="A1041" s="10"/>
      <c r="B1041" s="309"/>
      <c r="C1041" s="307">
        <v>580</v>
      </c>
      <c r="D1041" s="308" t="s">
        <v>212</v>
      </c>
      <c r="E1041" s="298">
        <f t="shared" si="239"/>
        <v>0</v>
      </c>
      <c r="F1041" s="160"/>
      <c r="G1041" s="161"/>
      <c r="H1041" s="1430"/>
      <c r="I1041" s="160"/>
      <c r="J1041" s="161"/>
      <c r="K1041" s="1430"/>
      <c r="L1041" s="298">
        <f t="shared" si="240"/>
        <v>0</v>
      </c>
      <c r="M1041" s="12">
        <f t="shared" si="236"/>
      </c>
      <c r="N1041" s="13"/>
    </row>
    <row r="1042" spans="1:14" ht="30">
      <c r="A1042" s="10"/>
      <c r="B1042" s="294"/>
      <c r="C1042" s="307">
        <v>588</v>
      </c>
      <c r="D1042" s="308" t="s">
        <v>939</v>
      </c>
      <c r="E1042" s="298">
        <f>F1042+G1042+H1042</f>
        <v>0</v>
      </c>
      <c r="F1042" s="492">
        <v>0</v>
      </c>
      <c r="G1042" s="493">
        <v>0</v>
      </c>
      <c r="H1042" s="162">
        <v>0</v>
      </c>
      <c r="I1042" s="492">
        <v>0</v>
      </c>
      <c r="J1042" s="493">
        <v>0</v>
      </c>
      <c r="K1042" s="162">
        <v>0</v>
      </c>
      <c r="L1042" s="298">
        <f>I1042+J1042+K1042</f>
        <v>0</v>
      </c>
      <c r="M1042" s="12">
        <f t="shared" si="236"/>
      </c>
      <c r="N1042" s="13"/>
    </row>
    <row r="1043" spans="1:14" ht="31.5">
      <c r="A1043" s="22">
        <v>5</v>
      </c>
      <c r="B1043" s="294"/>
      <c r="C1043" s="311">
        <v>590</v>
      </c>
      <c r="D1043" s="312" t="s">
        <v>213</v>
      </c>
      <c r="E1043" s="290">
        <f t="shared" si="239"/>
        <v>0</v>
      </c>
      <c r="F1043" s="175"/>
      <c r="G1043" s="176"/>
      <c r="H1043" s="1431"/>
      <c r="I1043" s="175"/>
      <c r="J1043" s="176"/>
      <c r="K1043" s="1431"/>
      <c r="L1043" s="290">
        <f t="shared" si="240"/>
        <v>0</v>
      </c>
      <c r="M1043" s="12">
        <f t="shared" si="236"/>
      </c>
      <c r="N1043" s="13"/>
    </row>
    <row r="1044" spans="1:14" ht="15.75">
      <c r="A1044" s="23">
        <v>10</v>
      </c>
      <c r="B1044" s="275">
        <v>800</v>
      </c>
      <c r="C1044" s="1757" t="s">
        <v>214</v>
      </c>
      <c r="D1044" s="1758"/>
      <c r="E1044" s="313">
        <f t="shared" si="239"/>
        <v>0</v>
      </c>
      <c r="F1044" s="1432"/>
      <c r="G1044" s="1433"/>
      <c r="H1044" s="1434"/>
      <c r="I1044" s="1432"/>
      <c r="J1044" s="1433"/>
      <c r="K1044" s="1434"/>
      <c r="L1044" s="313">
        <f t="shared" si="240"/>
        <v>0</v>
      </c>
      <c r="M1044" s="12">
        <f t="shared" si="236"/>
      </c>
      <c r="N1044" s="13"/>
    </row>
    <row r="1045" spans="1:14" ht="36" customHeight="1">
      <c r="A1045" s="23">
        <v>15</v>
      </c>
      <c r="B1045" s="275">
        <v>1000</v>
      </c>
      <c r="C1045" s="1759" t="s">
        <v>215</v>
      </c>
      <c r="D1045" s="1760"/>
      <c r="E1045" s="313">
        <f aca="true" t="shared" si="241" ref="E1045:L1045">SUM(E1046:E1062)</f>
        <v>0</v>
      </c>
      <c r="F1045" s="277">
        <f t="shared" si="241"/>
        <v>0</v>
      </c>
      <c r="G1045" s="278">
        <f t="shared" si="241"/>
        <v>0</v>
      </c>
      <c r="H1045" s="279">
        <f>SUM(H1046:H1062)</f>
        <v>0</v>
      </c>
      <c r="I1045" s="277">
        <f t="shared" si="241"/>
        <v>1683</v>
      </c>
      <c r="J1045" s="278">
        <f t="shared" si="241"/>
        <v>0</v>
      </c>
      <c r="K1045" s="279">
        <f t="shared" si="241"/>
        <v>0</v>
      </c>
      <c r="L1045" s="313">
        <f t="shared" si="241"/>
        <v>1683</v>
      </c>
      <c r="M1045" s="12">
        <f t="shared" si="236"/>
        <v>1</v>
      </c>
      <c r="N1045" s="13"/>
    </row>
    <row r="1046" spans="1:14" ht="15.75">
      <c r="A1046" s="22">
        <v>35</v>
      </c>
      <c r="B1046" s="295"/>
      <c r="C1046" s="282">
        <v>1011</v>
      </c>
      <c r="D1046" s="314" t="s">
        <v>216</v>
      </c>
      <c r="E1046" s="284">
        <f aca="true" t="shared" si="242" ref="E1046:E1062">F1046+G1046+H1046</f>
        <v>0</v>
      </c>
      <c r="F1046" s="154">
        <v>0</v>
      </c>
      <c r="G1046" s="155">
        <v>0</v>
      </c>
      <c r="H1046" s="1425">
        <v>0</v>
      </c>
      <c r="I1046" s="154">
        <v>1442</v>
      </c>
      <c r="J1046" s="155">
        <v>0</v>
      </c>
      <c r="K1046" s="1425">
        <v>0</v>
      </c>
      <c r="L1046" s="284">
        <f aca="true" t="shared" si="243" ref="L1046:L1062">I1046+J1046+K1046</f>
        <v>1442</v>
      </c>
      <c r="M1046" s="12">
        <f t="shared" si="236"/>
        <v>1</v>
      </c>
      <c r="N1046" s="13"/>
    </row>
    <row r="1047" spans="1:14" ht="15.75">
      <c r="A1047" s="23">
        <v>40</v>
      </c>
      <c r="B1047" s="295"/>
      <c r="C1047" s="296">
        <v>1012</v>
      </c>
      <c r="D1047" s="297" t="s">
        <v>217</v>
      </c>
      <c r="E1047" s="298">
        <f t="shared" si="242"/>
        <v>0</v>
      </c>
      <c r="F1047" s="160"/>
      <c r="G1047" s="161"/>
      <c r="H1047" s="1430"/>
      <c r="I1047" s="160"/>
      <c r="J1047" s="161"/>
      <c r="K1047" s="1430"/>
      <c r="L1047" s="298">
        <f t="shared" si="243"/>
        <v>0</v>
      </c>
      <c r="M1047" s="12">
        <f t="shared" si="236"/>
      </c>
      <c r="N1047" s="13"/>
    </row>
    <row r="1048" spans="1:14" ht="15.75">
      <c r="A1048" s="23">
        <v>45</v>
      </c>
      <c r="B1048" s="295"/>
      <c r="C1048" s="296">
        <v>1013</v>
      </c>
      <c r="D1048" s="297" t="s">
        <v>218</v>
      </c>
      <c r="E1048" s="298">
        <f t="shared" si="242"/>
        <v>0</v>
      </c>
      <c r="F1048" s="160"/>
      <c r="G1048" s="161"/>
      <c r="H1048" s="1430"/>
      <c r="I1048" s="160"/>
      <c r="J1048" s="161"/>
      <c r="K1048" s="1430"/>
      <c r="L1048" s="298">
        <f t="shared" si="243"/>
        <v>0</v>
      </c>
      <c r="M1048" s="12">
        <f t="shared" si="236"/>
      </c>
      <c r="N1048" s="13"/>
    </row>
    <row r="1049" spans="1:14" ht="15.75">
      <c r="A1049" s="23">
        <v>50</v>
      </c>
      <c r="B1049" s="295"/>
      <c r="C1049" s="296">
        <v>1014</v>
      </c>
      <c r="D1049" s="297" t="s">
        <v>219</v>
      </c>
      <c r="E1049" s="298">
        <f t="shared" si="242"/>
        <v>0</v>
      </c>
      <c r="F1049" s="160"/>
      <c r="G1049" s="161"/>
      <c r="H1049" s="1430"/>
      <c r="I1049" s="160"/>
      <c r="J1049" s="161"/>
      <c r="K1049" s="1430"/>
      <c r="L1049" s="298">
        <f t="shared" si="243"/>
        <v>0</v>
      </c>
      <c r="M1049" s="12">
        <f t="shared" si="236"/>
      </c>
      <c r="N1049" s="13"/>
    </row>
    <row r="1050" spans="1:14" ht="15.75">
      <c r="A1050" s="23">
        <v>55</v>
      </c>
      <c r="B1050" s="295"/>
      <c r="C1050" s="296">
        <v>1015</v>
      </c>
      <c r="D1050" s="297" t="s">
        <v>220</v>
      </c>
      <c r="E1050" s="298">
        <f t="shared" si="242"/>
        <v>0</v>
      </c>
      <c r="F1050" s="160"/>
      <c r="G1050" s="161"/>
      <c r="H1050" s="1430"/>
      <c r="I1050" s="160"/>
      <c r="J1050" s="161"/>
      <c r="K1050" s="1430"/>
      <c r="L1050" s="298">
        <f t="shared" si="243"/>
        <v>0</v>
      </c>
      <c r="M1050" s="12">
        <f t="shared" si="236"/>
      </c>
      <c r="N1050" s="13"/>
    </row>
    <row r="1051" spans="1:14" ht="15.75">
      <c r="A1051" s="23">
        <v>60</v>
      </c>
      <c r="B1051" s="295"/>
      <c r="C1051" s="315">
        <v>1016</v>
      </c>
      <c r="D1051" s="316" t="s">
        <v>221</v>
      </c>
      <c r="E1051" s="317">
        <f t="shared" si="242"/>
        <v>0</v>
      </c>
      <c r="F1051" s="166">
        <v>0</v>
      </c>
      <c r="G1051" s="167">
        <v>0</v>
      </c>
      <c r="H1051" s="1426">
        <v>0</v>
      </c>
      <c r="I1051" s="166">
        <v>241</v>
      </c>
      <c r="J1051" s="167">
        <v>0</v>
      </c>
      <c r="K1051" s="1426">
        <v>0</v>
      </c>
      <c r="L1051" s="317">
        <f t="shared" si="243"/>
        <v>241</v>
      </c>
      <c r="M1051" s="12">
        <f t="shared" si="236"/>
        <v>1</v>
      </c>
      <c r="N1051" s="13"/>
    </row>
    <row r="1052" spans="1:14" ht="15.75">
      <c r="A1052" s="22">
        <v>65</v>
      </c>
      <c r="B1052" s="281"/>
      <c r="C1052" s="321">
        <v>1020</v>
      </c>
      <c r="D1052" s="322" t="s">
        <v>222</v>
      </c>
      <c r="E1052" s="323">
        <f t="shared" si="242"/>
        <v>0</v>
      </c>
      <c r="F1052" s="457"/>
      <c r="G1052" s="458"/>
      <c r="H1052" s="1438"/>
      <c r="I1052" s="457"/>
      <c r="J1052" s="458"/>
      <c r="K1052" s="1438"/>
      <c r="L1052" s="323">
        <f t="shared" si="243"/>
        <v>0</v>
      </c>
      <c r="M1052" s="12">
        <f t="shared" si="236"/>
      </c>
      <c r="N1052" s="13"/>
    </row>
    <row r="1053" spans="1:14" ht="15.75">
      <c r="A1053" s="23">
        <v>70</v>
      </c>
      <c r="B1053" s="295"/>
      <c r="C1053" s="327">
        <v>1030</v>
      </c>
      <c r="D1053" s="328" t="s">
        <v>223</v>
      </c>
      <c r="E1053" s="329">
        <f t="shared" si="242"/>
        <v>0</v>
      </c>
      <c r="F1053" s="452"/>
      <c r="G1053" s="453"/>
      <c r="H1053" s="1435"/>
      <c r="I1053" s="452"/>
      <c r="J1053" s="453"/>
      <c r="K1053" s="1435"/>
      <c r="L1053" s="329">
        <f t="shared" si="243"/>
        <v>0</v>
      </c>
      <c r="M1053" s="12">
        <f t="shared" si="236"/>
      </c>
      <c r="N1053" s="13"/>
    </row>
    <row r="1054" spans="1:14" ht="15.75">
      <c r="A1054" s="23">
        <v>75</v>
      </c>
      <c r="B1054" s="295"/>
      <c r="C1054" s="321">
        <v>1051</v>
      </c>
      <c r="D1054" s="334" t="s">
        <v>224</v>
      </c>
      <c r="E1054" s="323">
        <f t="shared" si="242"/>
        <v>0</v>
      </c>
      <c r="F1054" s="457"/>
      <c r="G1054" s="458"/>
      <c r="H1054" s="1438"/>
      <c r="I1054" s="457"/>
      <c r="J1054" s="458"/>
      <c r="K1054" s="1438"/>
      <c r="L1054" s="323">
        <f t="shared" si="243"/>
        <v>0</v>
      </c>
      <c r="M1054" s="12">
        <f t="shared" si="236"/>
      </c>
      <c r="N1054" s="13"/>
    </row>
    <row r="1055" spans="1:14" ht="15.75">
      <c r="A1055" s="23">
        <v>80</v>
      </c>
      <c r="B1055" s="295"/>
      <c r="C1055" s="296">
        <v>1052</v>
      </c>
      <c r="D1055" s="297" t="s">
        <v>225</v>
      </c>
      <c r="E1055" s="298">
        <f t="shared" si="242"/>
        <v>0</v>
      </c>
      <c r="F1055" s="160"/>
      <c r="G1055" s="161"/>
      <c r="H1055" s="1430"/>
      <c r="I1055" s="160"/>
      <c r="J1055" s="161"/>
      <c r="K1055" s="1430"/>
      <c r="L1055" s="298">
        <f t="shared" si="243"/>
        <v>0</v>
      </c>
      <c r="M1055" s="12">
        <f t="shared" si="236"/>
      </c>
      <c r="N1055" s="13"/>
    </row>
    <row r="1056" spans="1:14" ht="15.75">
      <c r="A1056" s="23">
        <v>80</v>
      </c>
      <c r="B1056" s="295"/>
      <c r="C1056" s="327">
        <v>1053</v>
      </c>
      <c r="D1056" s="328" t="s">
        <v>940</v>
      </c>
      <c r="E1056" s="329">
        <f t="shared" si="242"/>
        <v>0</v>
      </c>
      <c r="F1056" s="452"/>
      <c r="G1056" s="453"/>
      <c r="H1056" s="1435"/>
      <c r="I1056" s="452"/>
      <c r="J1056" s="453"/>
      <c r="K1056" s="1435"/>
      <c r="L1056" s="329">
        <f t="shared" si="243"/>
        <v>0</v>
      </c>
      <c r="M1056" s="12">
        <f t="shared" si="236"/>
      </c>
      <c r="N1056" s="13"/>
    </row>
    <row r="1057" spans="1:14" ht="15.75">
      <c r="A1057" s="23">
        <v>85</v>
      </c>
      <c r="B1057" s="295"/>
      <c r="C1057" s="321">
        <v>1062</v>
      </c>
      <c r="D1057" s="322" t="s">
        <v>226</v>
      </c>
      <c r="E1057" s="323">
        <f t="shared" si="242"/>
        <v>0</v>
      </c>
      <c r="F1057" s="457"/>
      <c r="G1057" s="458"/>
      <c r="H1057" s="1438"/>
      <c r="I1057" s="457"/>
      <c r="J1057" s="458"/>
      <c r="K1057" s="1438"/>
      <c r="L1057" s="323">
        <f t="shared" si="243"/>
        <v>0</v>
      </c>
      <c r="M1057" s="12">
        <f t="shared" si="236"/>
      </c>
      <c r="N1057" s="13"/>
    </row>
    <row r="1058" spans="1:14" ht="15.75">
      <c r="A1058" s="23">
        <v>90</v>
      </c>
      <c r="B1058" s="295"/>
      <c r="C1058" s="327">
        <v>1063</v>
      </c>
      <c r="D1058" s="335" t="s">
        <v>863</v>
      </c>
      <c r="E1058" s="329">
        <f t="shared" si="242"/>
        <v>0</v>
      </c>
      <c r="F1058" s="452"/>
      <c r="G1058" s="453"/>
      <c r="H1058" s="1435"/>
      <c r="I1058" s="452"/>
      <c r="J1058" s="453"/>
      <c r="K1058" s="1435"/>
      <c r="L1058" s="329">
        <f t="shared" si="243"/>
        <v>0</v>
      </c>
      <c r="M1058" s="12">
        <f t="shared" si="236"/>
      </c>
      <c r="N1058" s="13"/>
    </row>
    <row r="1059" spans="1:14" ht="15.75">
      <c r="A1059" s="23">
        <v>90</v>
      </c>
      <c r="B1059" s="295"/>
      <c r="C1059" s="336">
        <v>1069</v>
      </c>
      <c r="D1059" s="337" t="s">
        <v>227</v>
      </c>
      <c r="E1059" s="338">
        <f t="shared" si="242"/>
        <v>0</v>
      </c>
      <c r="F1059" s="604"/>
      <c r="G1059" s="605"/>
      <c r="H1059" s="1437"/>
      <c r="I1059" s="604"/>
      <c r="J1059" s="605"/>
      <c r="K1059" s="1437"/>
      <c r="L1059" s="338">
        <f t="shared" si="243"/>
        <v>0</v>
      </c>
      <c r="M1059" s="12">
        <f t="shared" si="236"/>
      </c>
      <c r="N1059" s="13"/>
    </row>
    <row r="1060" spans="1:14" ht="15.75">
      <c r="A1060" s="22">
        <v>115</v>
      </c>
      <c r="B1060" s="281"/>
      <c r="C1060" s="321">
        <v>1091</v>
      </c>
      <c r="D1060" s="334" t="s">
        <v>983</v>
      </c>
      <c r="E1060" s="323">
        <f t="shared" si="242"/>
        <v>0</v>
      </c>
      <c r="F1060" s="457"/>
      <c r="G1060" s="458"/>
      <c r="H1060" s="1438"/>
      <c r="I1060" s="457"/>
      <c r="J1060" s="458"/>
      <c r="K1060" s="1438"/>
      <c r="L1060" s="323">
        <f t="shared" si="243"/>
        <v>0</v>
      </c>
      <c r="M1060" s="12">
        <f t="shared" si="236"/>
      </c>
      <c r="N1060" s="13"/>
    </row>
    <row r="1061" spans="1:14" ht="15.75">
      <c r="A1061" s="22">
        <v>125</v>
      </c>
      <c r="B1061" s="295"/>
      <c r="C1061" s="296">
        <v>1092</v>
      </c>
      <c r="D1061" s="297" t="s">
        <v>332</v>
      </c>
      <c r="E1061" s="298">
        <f t="shared" si="242"/>
        <v>0</v>
      </c>
      <c r="F1061" s="160"/>
      <c r="G1061" s="161"/>
      <c r="H1061" s="1430"/>
      <c r="I1061" s="160"/>
      <c r="J1061" s="161"/>
      <c r="K1061" s="1430"/>
      <c r="L1061" s="298">
        <f t="shared" si="243"/>
        <v>0</v>
      </c>
      <c r="M1061" s="12">
        <f t="shared" si="236"/>
      </c>
      <c r="N1061" s="13"/>
    </row>
    <row r="1062" spans="1:14" ht="15.75">
      <c r="A1062" s="23">
        <v>130</v>
      </c>
      <c r="B1062" s="295"/>
      <c r="C1062" s="288">
        <v>1098</v>
      </c>
      <c r="D1062" s="342" t="s">
        <v>228</v>
      </c>
      <c r="E1062" s="290">
        <f t="shared" si="242"/>
        <v>0</v>
      </c>
      <c r="F1062" s="175"/>
      <c r="G1062" s="176"/>
      <c r="H1062" s="1431"/>
      <c r="I1062" s="175"/>
      <c r="J1062" s="176"/>
      <c r="K1062" s="1431"/>
      <c r="L1062" s="290">
        <f t="shared" si="243"/>
        <v>0</v>
      </c>
      <c r="M1062" s="12">
        <f t="shared" si="236"/>
      </c>
      <c r="N1062" s="13"/>
    </row>
    <row r="1063" spans="1:14" ht="15.75">
      <c r="A1063" s="23">
        <v>135</v>
      </c>
      <c r="B1063" s="275">
        <v>1900</v>
      </c>
      <c r="C1063" s="1753" t="s">
        <v>290</v>
      </c>
      <c r="D1063" s="1754"/>
      <c r="E1063" s="313">
        <f aca="true" t="shared" si="244" ref="E1063:L1063">SUM(E1064:E1066)</f>
        <v>0</v>
      </c>
      <c r="F1063" s="277">
        <f t="shared" si="244"/>
        <v>0</v>
      </c>
      <c r="G1063" s="278">
        <f t="shared" si="244"/>
        <v>0</v>
      </c>
      <c r="H1063" s="279">
        <f>SUM(H1064:H1066)</f>
        <v>0</v>
      </c>
      <c r="I1063" s="277">
        <f t="shared" si="244"/>
        <v>0</v>
      </c>
      <c r="J1063" s="278">
        <f t="shared" si="244"/>
        <v>0</v>
      </c>
      <c r="K1063" s="279">
        <f t="shared" si="244"/>
        <v>0</v>
      </c>
      <c r="L1063" s="313">
        <f t="shared" si="244"/>
        <v>0</v>
      </c>
      <c r="M1063" s="12">
        <f t="shared" si="236"/>
      </c>
      <c r="N1063" s="13"/>
    </row>
    <row r="1064" spans="1:14" ht="31.5">
      <c r="A1064" s="23">
        <v>140</v>
      </c>
      <c r="B1064" s="295"/>
      <c r="C1064" s="282">
        <v>1901</v>
      </c>
      <c r="D1064" s="343" t="s">
        <v>984</v>
      </c>
      <c r="E1064" s="284">
        <f>F1064+G1064+H1064</f>
        <v>0</v>
      </c>
      <c r="F1064" s="154"/>
      <c r="G1064" s="155"/>
      <c r="H1064" s="1425"/>
      <c r="I1064" s="154"/>
      <c r="J1064" s="155"/>
      <c r="K1064" s="1425"/>
      <c r="L1064" s="284">
        <f>I1064+J1064+K1064</f>
        <v>0</v>
      </c>
      <c r="M1064" s="12">
        <f t="shared" si="236"/>
      </c>
      <c r="N1064" s="13"/>
    </row>
    <row r="1065" spans="1:14" ht="31.5">
      <c r="A1065" s="23">
        <v>145</v>
      </c>
      <c r="B1065" s="344"/>
      <c r="C1065" s="296">
        <v>1981</v>
      </c>
      <c r="D1065" s="345" t="s">
        <v>985</v>
      </c>
      <c r="E1065" s="298">
        <f>F1065+G1065+H1065</f>
        <v>0</v>
      </c>
      <c r="F1065" s="160"/>
      <c r="G1065" s="161"/>
      <c r="H1065" s="1430"/>
      <c r="I1065" s="160"/>
      <c r="J1065" s="161"/>
      <c r="K1065" s="1430"/>
      <c r="L1065" s="298">
        <f>I1065+J1065+K1065</f>
        <v>0</v>
      </c>
      <c r="M1065" s="12">
        <f t="shared" si="236"/>
      </c>
      <c r="N1065" s="13"/>
    </row>
    <row r="1066" spans="1:14" ht="31.5">
      <c r="A1066" s="23">
        <v>150</v>
      </c>
      <c r="B1066" s="295"/>
      <c r="C1066" s="288">
        <v>1991</v>
      </c>
      <c r="D1066" s="346" t="s">
        <v>986</v>
      </c>
      <c r="E1066" s="290">
        <f>F1066+G1066+H1066</f>
        <v>0</v>
      </c>
      <c r="F1066" s="175"/>
      <c r="G1066" s="176"/>
      <c r="H1066" s="1431"/>
      <c r="I1066" s="175"/>
      <c r="J1066" s="176"/>
      <c r="K1066" s="1431"/>
      <c r="L1066" s="290">
        <f>I1066+J1066+K1066</f>
        <v>0</v>
      </c>
      <c r="M1066" s="12">
        <f t="shared" si="236"/>
      </c>
      <c r="N1066" s="13"/>
    </row>
    <row r="1067" spans="1:14" ht="15.75">
      <c r="A1067" s="23">
        <v>155</v>
      </c>
      <c r="B1067" s="275">
        <v>2100</v>
      </c>
      <c r="C1067" s="1753" t="s">
        <v>780</v>
      </c>
      <c r="D1067" s="1754"/>
      <c r="E1067" s="313">
        <f aca="true" t="shared" si="245" ref="E1067:L1067">SUM(E1068:E1072)</f>
        <v>0</v>
      </c>
      <c r="F1067" s="277">
        <f t="shared" si="245"/>
        <v>0</v>
      </c>
      <c r="G1067" s="278">
        <f t="shared" si="245"/>
        <v>0</v>
      </c>
      <c r="H1067" s="279">
        <f>SUM(H1068:H1072)</f>
        <v>0</v>
      </c>
      <c r="I1067" s="277">
        <f t="shared" si="245"/>
        <v>0</v>
      </c>
      <c r="J1067" s="278">
        <f t="shared" si="245"/>
        <v>0</v>
      </c>
      <c r="K1067" s="279">
        <f t="shared" si="245"/>
        <v>0</v>
      </c>
      <c r="L1067" s="313">
        <f t="shared" si="245"/>
        <v>0</v>
      </c>
      <c r="M1067" s="12">
        <f t="shared" si="236"/>
      </c>
      <c r="N1067" s="13"/>
    </row>
    <row r="1068" spans="1:14" ht="15.75">
      <c r="A1068" s="23">
        <v>160</v>
      </c>
      <c r="B1068" s="295"/>
      <c r="C1068" s="282">
        <v>2110</v>
      </c>
      <c r="D1068" s="347" t="s">
        <v>229</v>
      </c>
      <c r="E1068" s="284">
        <f>F1068+G1068+H1068</f>
        <v>0</v>
      </c>
      <c r="F1068" s="154"/>
      <c r="G1068" s="155"/>
      <c r="H1068" s="1425"/>
      <c r="I1068" s="154"/>
      <c r="J1068" s="155"/>
      <c r="K1068" s="1425"/>
      <c r="L1068" s="284">
        <f>I1068+J1068+K1068</f>
        <v>0</v>
      </c>
      <c r="M1068" s="12">
        <f t="shared" si="236"/>
      </c>
      <c r="N1068" s="13"/>
    </row>
    <row r="1069" spans="1:14" ht="15.75">
      <c r="A1069" s="23">
        <v>165</v>
      </c>
      <c r="B1069" s="344"/>
      <c r="C1069" s="296">
        <v>2120</v>
      </c>
      <c r="D1069" s="303" t="s">
        <v>230</v>
      </c>
      <c r="E1069" s="298">
        <f>F1069+G1069+H1069</f>
        <v>0</v>
      </c>
      <c r="F1069" s="160"/>
      <c r="G1069" s="161"/>
      <c r="H1069" s="1430"/>
      <c r="I1069" s="160"/>
      <c r="J1069" s="161"/>
      <c r="K1069" s="1430"/>
      <c r="L1069" s="298">
        <f>I1069+J1069+K1069</f>
        <v>0</v>
      </c>
      <c r="M1069" s="12">
        <f t="shared" si="236"/>
      </c>
      <c r="N1069" s="13"/>
    </row>
    <row r="1070" spans="1:14" ht="15.75">
      <c r="A1070" s="23">
        <v>175</v>
      </c>
      <c r="B1070" s="344"/>
      <c r="C1070" s="296">
        <v>2125</v>
      </c>
      <c r="D1070" s="303" t="s">
        <v>231</v>
      </c>
      <c r="E1070" s="298">
        <f>F1070+G1070+H1070</f>
        <v>0</v>
      </c>
      <c r="F1070" s="492">
        <v>0</v>
      </c>
      <c r="G1070" s="493">
        <v>0</v>
      </c>
      <c r="H1070" s="162">
        <v>0</v>
      </c>
      <c r="I1070" s="492">
        <v>0</v>
      </c>
      <c r="J1070" s="493">
        <v>0</v>
      </c>
      <c r="K1070" s="162">
        <v>0</v>
      </c>
      <c r="L1070" s="298">
        <f>I1070+J1070+K1070</f>
        <v>0</v>
      </c>
      <c r="M1070" s="12">
        <f t="shared" si="236"/>
      </c>
      <c r="N1070" s="13"/>
    </row>
    <row r="1071" spans="1:14" ht="15.75">
      <c r="A1071" s="23">
        <v>180</v>
      </c>
      <c r="B1071" s="294"/>
      <c r="C1071" s="296">
        <v>2140</v>
      </c>
      <c r="D1071" s="303" t="s">
        <v>232</v>
      </c>
      <c r="E1071" s="298">
        <f>F1071+G1071+H1071</f>
        <v>0</v>
      </c>
      <c r="F1071" s="492">
        <v>0</v>
      </c>
      <c r="G1071" s="493">
        <v>0</v>
      </c>
      <c r="H1071" s="162">
        <v>0</v>
      </c>
      <c r="I1071" s="492">
        <v>0</v>
      </c>
      <c r="J1071" s="493">
        <v>0</v>
      </c>
      <c r="K1071" s="162">
        <v>0</v>
      </c>
      <c r="L1071" s="298">
        <f>I1071+J1071+K1071</f>
        <v>0</v>
      </c>
      <c r="M1071" s="12">
        <f t="shared" si="236"/>
      </c>
      <c r="N1071" s="13"/>
    </row>
    <row r="1072" spans="1:14" ht="15.75">
      <c r="A1072" s="23">
        <v>185</v>
      </c>
      <c r="B1072" s="295"/>
      <c r="C1072" s="288">
        <v>2190</v>
      </c>
      <c r="D1072" s="348" t="s">
        <v>233</v>
      </c>
      <c r="E1072" s="290">
        <f>F1072+G1072+H1072</f>
        <v>0</v>
      </c>
      <c r="F1072" s="175"/>
      <c r="G1072" s="176"/>
      <c r="H1072" s="1431"/>
      <c r="I1072" s="175"/>
      <c r="J1072" s="176"/>
      <c r="K1072" s="1431"/>
      <c r="L1072" s="290">
        <f>I1072+J1072+K1072</f>
        <v>0</v>
      </c>
      <c r="M1072" s="12">
        <f t="shared" si="236"/>
      </c>
      <c r="N1072" s="13"/>
    </row>
    <row r="1073" spans="1:14" ht="15.75">
      <c r="A1073" s="23">
        <v>190</v>
      </c>
      <c r="B1073" s="275">
        <v>2200</v>
      </c>
      <c r="C1073" s="1753" t="s">
        <v>234</v>
      </c>
      <c r="D1073" s="1754"/>
      <c r="E1073" s="313">
        <f aca="true" t="shared" si="246" ref="E1073:L1073">SUM(E1074:E1075)</f>
        <v>0</v>
      </c>
      <c r="F1073" s="277">
        <f t="shared" si="246"/>
        <v>0</v>
      </c>
      <c r="G1073" s="278">
        <f t="shared" si="246"/>
        <v>0</v>
      </c>
      <c r="H1073" s="279">
        <f>SUM(H1074:H1075)</f>
        <v>0</v>
      </c>
      <c r="I1073" s="277">
        <f t="shared" si="246"/>
        <v>0</v>
      </c>
      <c r="J1073" s="278">
        <f t="shared" si="246"/>
        <v>0</v>
      </c>
      <c r="K1073" s="279">
        <f t="shared" si="246"/>
        <v>0</v>
      </c>
      <c r="L1073" s="313">
        <f t="shared" si="246"/>
        <v>0</v>
      </c>
      <c r="M1073" s="12">
        <f t="shared" si="236"/>
      </c>
      <c r="N1073" s="13"/>
    </row>
    <row r="1074" spans="1:14" ht="15.75">
      <c r="A1074" s="23">
        <v>200</v>
      </c>
      <c r="B1074" s="295"/>
      <c r="C1074" s="282">
        <v>2221</v>
      </c>
      <c r="D1074" s="283" t="s">
        <v>333</v>
      </c>
      <c r="E1074" s="284">
        <f aca="true" t="shared" si="247" ref="E1074:E1079">F1074+G1074+H1074</f>
        <v>0</v>
      </c>
      <c r="F1074" s="154"/>
      <c r="G1074" s="155"/>
      <c r="H1074" s="1425"/>
      <c r="I1074" s="154"/>
      <c r="J1074" s="155"/>
      <c r="K1074" s="1425"/>
      <c r="L1074" s="284">
        <f aca="true" t="shared" si="248" ref="L1074:L1079">I1074+J1074+K1074</f>
        <v>0</v>
      </c>
      <c r="M1074" s="12">
        <f t="shared" si="236"/>
      </c>
      <c r="N1074" s="13"/>
    </row>
    <row r="1075" spans="1:14" ht="15.75">
      <c r="A1075" s="23">
        <v>200</v>
      </c>
      <c r="B1075" s="295"/>
      <c r="C1075" s="288">
        <v>2224</v>
      </c>
      <c r="D1075" s="289" t="s">
        <v>235</v>
      </c>
      <c r="E1075" s="290">
        <f t="shared" si="247"/>
        <v>0</v>
      </c>
      <c r="F1075" s="175"/>
      <c r="G1075" s="176"/>
      <c r="H1075" s="1431"/>
      <c r="I1075" s="175"/>
      <c r="J1075" s="176"/>
      <c r="K1075" s="1431"/>
      <c r="L1075" s="290">
        <f t="shared" si="248"/>
        <v>0</v>
      </c>
      <c r="M1075" s="12">
        <f t="shared" si="236"/>
      </c>
      <c r="N1075" s="13"/>
    </row>
    <row r="1076" spans="1:14" ht="15.75">
      <c r="A1076" s="23">
        <v>205</v>
      </c>
      <c r="B1076" s="275">
        <v>2500</v>
      </c>
      <c r="C1076" s="1753" t="s">
        <v>236</v>
      </c>
      <c r="D1076" s="1754"/>
      <c r="E1076" s="313">
        <f t="shared" si="247"/>
        <v>0</v>
      </c>
      <c r="F1076" s="1432"/>
      <c r="G1076" s="1433"/>
      <c r="H1076" s="1434"/>
      <c r="I1076" s="1432"/>
      <c r="J1076" s="1433"/>
      <c r="K1076" s="1434"/>
      <c r="L1076" s="313">
        <f t="shared" si="248"/>
        <v>0</v>
      </c>
      <c r="M1076" s="12">
        <f t="shared" si="236"/>
      </c>
      <c r="N1076" s="13"/>
    </row>
    <row r="1077" spans="1:14" ht="15.75">
      <c r="A1077" s="23">
        <v>210</v>
      </c>
      <c r="B1077" s="275">
        <v>2600</v>
      </c>
      <c r="C1077" s="1755" t="s">
        <v>237</v>
      </c>
      <c r="D1077" s="1756"/>
      <c r="E1077" s="313">
        <f t="shared" si="247"/>
        <v>0</v>
      </c>
      <c r="F1077" s="1432"/>
      <c r="G1077" s="1433"/>
      <c r="H1077" s="1434"/>
      <c r="I1077" s="1432"/>
      <c r="J1077" s="1433"/>
      <c r="K1077" s="1434"/>
      <c r="L1077" s="313">
        <f t="shared" si="248"/>
        <v>0</v>
      </c>
      <c r="M1077" s="12">
        <f t="shared" si="236"/>
      </c>
      <c r="N1077" s="13"/>
    </row>
    <row r="1078" spans="1:14" ht="15.75">
      <c r="A1078" s="23">
        <v>215</v>
      </c>
      <c r="B1078" s="275">
        <v>2700</v>
      </c>
      <c r="C1078" s="1755" t="s">
        <v>238</v>
      </c>
      <c r="D1078" s="1756"/>
      <c r="E1078" s="313">
        <f t="shared" si="247"/>
        <v>0</v>
      </c>
      <c r="F1078" s="1432"/>
      <c r="G1078" s="1433"/>
      <c r="H1078" s="1434"/>
      <c r="I1078" s="1432"/>
      <c r="J1078" s="1433"/>
      <c r="K1078" s="1434"/>
      <c r="L1078" s="313">
        <f t="shared" si="248"/>
        <v>0</v>
      </c>
      <c r="M1078" s="12">
        <f t="shared" si="236"/>
      </c>
      <c r="N1078" s="13"/>
    </row>
    <row r="1079" spans="1:14" ht="15.75">
      <c r="A1079" s="22">
        <v>220</v>
      </c>
      <c r="B1079" s="275">
        <v>2800</v>
      </c>
      <c r="C1079" s="1755" t="s">
        <v>1759</v>
      </c>
      <c r="D1079" s="1756"/>
      <c r="E1079" s="313">
        <f t="shared" si="247"/>
        <v>0</v>
      </c>
      <c r="F1079" s="1432"/>
      <c r="G1079" s="1433"/>
      <c r="H1079" s="1434"/>
      <c r="I1079" s="1432"/>
      <c r="J1079" s="1433"/>
      <c r="K1079" s="1434"/>
      <c r="L1079" s="313">
        <f t="shared" si="248"/>
        <v>0</v>
      </c>
      <c r="M1079" s="12">
        <f t="shared" si="236"/>
      </c>
      <c r="N1079" s="13"/>
    </row>
    <row r="1080" spans="1:14" ht="36" customHeight="1">
      <c r="A1080" s="23">
        <v>225</v>
      </c>
      <c r="B1080" s="275">
        <v>2900</v>
      </c>
      <c r="C1080" s="1753" t="s">
        <v>239</v>
      </c>
      <c r="D1080" s="1754"/>
      <c r="E1080" s="313">
        <f aca="true" t="shared" si="249" ref="E1080:L1080">SUM(E1081:E1086)</f>
        <v>0</v>
      </c>
      <c r="F1080" s="277">
        <f t="shared" si="249"/>
        <v>0</v>
      </c>
      <c r="G1080" s="278">
        <f t="shared" si="249"/>
        <v>0</v>
      </c>
      <c r="H1080" s="279">
        <f>SUM(H1081:H1086)</f>
        <v>0</v>
      </c>
      <c r="I1080" s="277">
        <f t="shared" si="249"/>
        <v>0</v>
      </c>
      <c r="J1080" s="278">
        <f t="shared" si="249"/>
        <v>0</v>
      </c>
      <c r="K1080" s="279">
        <f t="shared" si="249"/>
        <v>0</v>
      </c>
      <c r="L1080" s="313">
        <f t="shared" si="249"/>
        <v>0</v>
      </c>
      <c r="M1080" s="12">
        <f t="shared" si="236"/>
      </c>
      <c r="N1080" s="13"/>
    </row>
    <row r="1081" spans="1:14" ht="15.75">
      <c r="A1081" s="23">
        <v>230</v>
      </c>
      <c r="B1081" s="349"/>
      <c r="C1081" s="282">
        <v>2920</v>
      </c>
      <c r="D1081" s="350" t="s">
        <v>240</v>
      </c>
      <c r="E1081" s="284">
        <f aca="true" t="shared" si="250" ref="E1081:E1086">F1081+G1081+H1081</f>
        <v>0</v>
      </c>
      <c r="F1081" s="154"/>
      <c r="G1081" s="155"/>
      <c r="H1081" s="1425"/>
      <c r="I1081" s="154"/>
      <c r="J1081" s="155"/>
      <c r="K1081" s="1425"/>
      <c r="L1081" s="284">
        <f aca="true" t="shared" si="251" ref="L1081:L1086">I1081+J1081+K1081</f>
        <v>0</v>
      </c>
      <c r="M1081" s="12">
        <f t="shared" si="236"/>
      </c>
      <c r="N1081" s="13"/>
    </row>
    <row r="1082" spans="1:14" ht="31.5">
      <c r="A1082" s="23">
        <v>245</v>
      </c>
      <c r="B1082" s="349"/>
      <c r="C1082" s="327">
        <v>2969</v>
      </c>
      <c r="D1082" s="351" t="s">
        <v>241</v>
      </c>
      <c r="E1082" s="329">
        <f t="shared" si="250"/>
        <v>0</v>
      </c>
      <c r="F1082" s="452"/>
      <c r="G1082" s="453"/>
      <c r="H1082" s="1435"/>
      <c r="I1082" s="452"/>
      <c r="J1082" s="453"/>
      <c r="K1082" s="1435"/>
      <c r="L1082" s="329">
        <f t="shared" si="251"/>
        <v>0</v>
      </c>
      <c r="M1082" s="12">
        <f t="shared" si="236"/>
      </c>
      <c r="N1082" s="13"/>
    </row>
    <row r="1083" spans="1:14" ht="31.5">
      <c r="A1083" s="22">
        <v>220</v>
      </c>
      <c r="B1083" s="349"/>
      <c r="C1083" s="352">
        <v>2970</v>
      </c>
      <c r="D1083" s="353" t="s">
        <v>242</v>
      </c>
      <c r="E1083" s="354">
        <f t="shared" si="250"/>
        <v>0</v>
      </c>
      <c r="F1083" s="640"/>
      <c r="G1083" s="641"/>
      <c r="H1083" s="1436"/>
      <c r="I1083" s="640"/>
      <c r="J1083" s="641"/>
      <c r="K1083" s="1436"/>
      <c r="L1083" s="354">
        <f t="shared" si="251"/>
        <v>0</v>
      </c>
      <c r="M1083" s="12">
        <f t="shared" si="236"/>
      </c>
      <c r="N1083" s="13"/>
    </row>
    <row r="1084" spans="1:14" ht="15.75">
      <c r="A1084" s="23">
        <v>225</v>
      </c>
      <c r="B1084" s="349"/>
      <c r="C1084" s="336">
        <v>2989</v>
      </c>
      <c r="D1084" s="358" t="s">
        <v>243</v>
      </c>
      <c r="E1084" s="338">
        <f t="shared" si="250"/>
        <v>0</v>
      </c>
      <c r="F1084" s="604"/>
      <c r="G1084" s="605"/>
      <c r="H1084" s="1437"/>
      <c r="I1084" s="604"/>
      <c r="J1084" s="605"/>
      <c r="K1084" s="1437"/>
      <c r="L1084" s="338">
        <f t="shared" si="251"/>
        <v>0</v>
      </c>
      <c r="M1084" s="12">
        <f t="shared" si="236"/>
      </c>
      <c r="N1084" s="13"/>
    </row>
    <row r="1085" spans="1:14" ht="15.75">
      <c r="A1085" s="23">
        <v>230</v>
      </c>
      <c r="B1085" s="295"/>
      <c r="C1085" s="321">
        <v>2991</v>
      </c>
      <c r="D1085" s="359" t="s">
        <v>244</v>
      </c>
      <c r="E1085" s="323">
        <f t="shared" si="250"/>
        <v>0</v>
      </c>
      <c r="F1085" s="457"/>
      <c r="G1085" s="458"/>
      <c r="H1085" s="1438"/>
      <c r="I1085" s="457"/>
      <c r="J1085" s="458"/>
      <c r="K1085" s="1438"/>
      <c r="L1085" s="323">
        <f t="shared" si="251"/>
        <v>0</v>
      </c>
      <c r="M1085" s="12">
        <f t="shared" si="236"/>
      </c>
      <c r="N1085" s="13"/>
    </row>
    <row r="1086" spans="1:14" ht="15.75">
      <c r="A1086" s="23">
        <v>235</v>
      </c>
      <c r="B1086" s="295"/>
      <c r="C1086" s="288">
        <v>2992</v>
      </c>
      <c r="D1086" s="360" t="s">
        <v>245</v>
      </c>
      <c r="E1086" s="290">
        <f t="shared" si="250"/>
        <v>0</v>
      </c>
      <c r="F1086" s="175"/>
      <c r="G1086" s="176"/>
      <c r="H1086" s="1431"/>
      <c r="I1086" s="175"/>
      <c r="J1086" s="176"/>
      <c r="K1086" s="1431"/>
      <c r="L1086" s="290">
        <f t="shared" si="251"/>
        <v>0</v>
      </c>
      <c r="M1086" s="12">
        <f t="shared" si="236"/>
      </c>
      <c r="N1086" s="13"/>
    </row>
    <row r="1087" spans="1:14" ht="15.75">
      <c r="A1087" s="23">
        <v>240</v>
      </c>
      <c r="B1087" s="275">
        <v>3300</v>
      </c>
      <c r="C1087" s="361" t="s">
        <v>246</v>
      </c>
      <c r="D1087" s="1617"/>
      <c r="E1087" s="313">
        <f aca="true" t="shared" si="252" ref="E1087:L1087">SUM(E1088:E1093)</f>
        <v>0</v>
      </c>
      <c r="F1087" s="277">
        <f t="shared" si="252"/>
        <v>0</v>
      </c>
      <c r="G1087" s="278">
        <f t="shared" si="252"/>
        <v>0</v>
      </c>
      <c r="H1087" s="279">
        <f>SUM(H1088:H1093)</f>
        <v>0</v>
      </c>
      <c r="I1087" s="277">
        <f t="shared" si="252"/>
        <v>0</v>
      </c>
      <c r="J1087" s="278">
        <f t="shared" si="252"/>
        <v>0</v>
      </c>
      <c r="K1087" s="279">
        <f t="shared" si="252"/>
        <v>0</v>
      </c>
      <c r="L1087" s="313">
        <f t="shared" si="252"/>
        <v>0</v>
      </c>
      <c r="M1087" s="12">
        <f t="shared" si="236"/>
      </c>
      <c r="N1087" s="13"/>
    </row>
    <row r="1088" spans="1:14" ht="15.75">
      <c r="A1088" s="23">
        <v>245</v>
      </c>
      <c r="B1088" s="294"/>
      <c r="C1088" s="282">
        <v>3301</v>
      </c>
      <c r="D1088" s="362" t="s">
        <v>247</v>
      </c>
      <c r="E1088" s="284">
        <f aca="true" t="shared" si="253" ref="E1088:E1096">F1088+G1088+H1088</f>
        <v>0</v>
      </c>
      <c r="F1088" s="490">
        <v>0</v>
      </c>
      <c r="G1088" s="491">
        <v>0</v>
      </c>
      <c r="H1088" s="156">
        <v>0</v>
      </c>
      <c r="I1088" s="490">
        <v>0</v>
      </c>
      <c r="J1088" s="491">
        <v>0</v>
      </c>
      <c r="K1088" s="156">
        <v>0</v>
      </c>
      <c r="L1088" s="284">
        <f aca="true" t="shared" si="254" ref="L1088:L1096">I1088+J1088+K1088</f>
        <v>0</v>
      </c>
      <c r="M1088" s="12">
        <f t="shared" si="236"/>
      </c>
      <c r="N1088" s="13"/>
    </row>
    <row r="1089" spans="1:14" ht="15.75">
      <c r="A1089" s="22">
        <v>250</v>
      </c>
      <c r="B1089" s="294"/>
      <c r="C1089" s="296">
        <v>3302</v>
      </c>
      <c r="D1089" s="363" t="s">
        <v>773</v>
      </c>
      <c r="E1089" s="298">
        <f t="shared" si="253"/>
        <v>0</v>
      </c>
      <c r="F1089" s="492">
        <v>0</v>
      </c>
      <c r="G1089" s="493">
        <v>0</v>
      </c>
      <c r="H1089" s="162">
        <v>0</v>
      </c>
      <c r="I1089" s="492">
        <v>0</v>
      </c>
      <c r="J1089" s="493">
        <v>0</v>
      </c>
      <c r="K1089" s="162">
        <v>0</v>
      </c>
      <c r="L1089" s="298">
        <f t="shared" si="254"/>
        <v>0</v>
      </c>
      <c r="M1089" s="12">
        <f t="shared" si="236"/>
      </c>
      <c r="N1089" s="13"/>
    </row>
    <row r="1090" spans="1:14" ht="15.75">
      <c r="A1090" s="23">
        <v>255</v>
      </c>
      <c r="B1090" s="294"/>
      <c r="C1090" s="296">
        <v>3303</v>
      </c>
      <c r="D1090" s="363" t="s">
        <v>248</v>
      </c>
      <c r="E1090" s="298">
        <f t="shared" si="253"/>
        <v>0</v>
      </c>
      <c r="F1090" s="492">
        <v>0</v>
      </c>
      <c r="G1090" s="493">
        <v>0</v>
      </c>
      <c r="H1090" s="162">
        <v>0</v>
      </c>
      <c r="I1090" s="492">
        <v>0</v>
      </c>
      <c r="J1090" s="493">
        <v>0</v>
      </c>
      <c r="K1090" s="162">
        <v>0</v>
      </c>
      <c r="L1090" s="298">
        <f t="shared" si="254"/>
        <v>0</v>
      </c>
      <c r="M1090" s="12">
        <f t="shared" si="236"/>
      </c>
      <c r="N1090" s="13"/>
    </row>
    <row r="1091" spans="1:14" ht="15.75">
      <c r="A1091" s="23">
        <v>265</v>
      </c>
      <c r="B1091" s="294"/>
      <c r="C1091" s="296">
        <v>3304</v>
      </c>
      <c r="D1091" s="363" t="s">
        <v>249</v>
      </c>
      <c r="E1091" s="298">
        <f t="shared" si="253"/>
        <v>0</v>
      </c>
      <c r="F1091" s="492">
        <v>0</v>
      </c>
      <c r="G1091" s="493">
        <v>0</v>
      </c>
      <c r="H1091" s="162">
        <v>0</v>
      </c>
      <c r="I1091" s="492">
        <v>0</v>
      </c>
      <c r="J1091" s="493">
        <v>0</v>
      </c>
      <c r="K1091" s="162">
        <v>0</v>
      </c>
      <c r="L1091" s="298">
        <f t="shared" si="254"/>
        <v>0</v>
      </c>
      <c r="M1091" s="12">
        <f t="shared" si="236"/>
      </c>
      <c r="N1091" s="13"/>
    </row>
    <row r="1092" spans="1:14" ht="30">
      <c r="A1092" s="22">
        <v>270</v>
      </c>
      <c r="B1092" s="294"/>
      <c r="C1092" s="296">
        <v>3305</v>
      </c>
      <c r="D1092" s="363" t="s">
        <v>250</v>
      </c>
      <c r="E1092" s="298">
        <f t="shared" si="253"/>
        <v>0</v>
      </c>
      <c r="F1092" s="492">
        <v>0</v>
      </c>
      <c r="G1092" s="493">
        <v>0</v>
      </c>
      <c r="H1092" s="162">
        <v>0</v>
      </c>
      <c r="I1092" s="492">
        <v>0</v>
      </c>
      <c r="J1092" s="493">
        <v>0</v>
      </c>
      <c r="K1092" s="162">
        <v>0</v>
      </c>
      <c r="L1092" s="298">
        <f t="shared" si="254"/>
        <v>0</v>
      </c>
      <c r="M1092" s="12">
        <f t="shared" si="236"/>
      </c>
      <c r="N1092" s="13"/>
    </row>
    <row r="1093" spans="1:14" ht="30">
      <c r="A1093" s="22">
        <v>290</v>
      </c>
      <c r="B1093" s="294"/>
      <c r="C1093" s="288">
        <v>3306</v>
      </c>
      <c r="D1093" s="364" t="s">
        <v>1756</v>
      </c>
      <c r="E1093" s="290">
        <f t="shared" si="253"/>
        <v>0</v>
      </c>
      <c r="F1093" s="494">
        <v>0</v>
      </c>
      <c r="G1093" s="495">
        <v>0</v>
      </c>
      <c r="H1093" s="177">
        <v>0</v>
      </c>
      <c r="I1093" s="494">
        <v>0</v>
      </c>
      <c r="J1093" s="495">
        <v>0</v>
      </c>
      <c r="K1093" s="177">
        <v>0</v>
      </c>
      <c r="L1093" s="290">
        <f t="shared" si="254"/>
        <v>0</v>
      </c>
      <c r="M1093" s="12">
        <f t="shared" si="236"/>
      </c>
      <c r="N1093" s="13"/>
    </row>
    <row r="1094" spans="1:14" ht="15.75">
      <c r="A1094" s="39">
        <v>320</v>
      </c>
      <c r="B1094" s="275">
        <v>3900</v>
      </c>
      <c r="C1094" s="1753" t="s">
        <v>251</v>
      </c>
      <c r="D1094" s="1754"/>
      <c r="E1094" s="313">
        <f t="shared" si="253"/>
        <v>0</v>
      </c>
      <c r="F1094" s="1481">
        <v>0</v>
      </c>
      <c r="G1094" s="1482">
        <v>0</v>
      </c>
      <c r="H1094" s="1483">
        <v>0</v>
      </c>
      <c r="I1094" s="1481">
        <v>0</v>
      </c>
      <c r="J1094" s="1482">
        <v>0</v>
      </c>
      <c r="K1094" s="1483">
        <v>0</v>
      </c>
      <c r="L1094" s="313">
        <f t="shared" si="254"/>
        <v>0</v>
      </c>
      <c r="M1094" s="12">
        <f aca="true" t="shared" si="255" ref="M1094:M1140">(IF($E1094&lt;&gt;0,$M$2,IF($L1094&lt;&gt;0,$M$2,"")))</f>
      </c>
      <c r="N1094" s="13"/>
    </row>
    <row r="1095" spans="1:14" ht="15.75">
      <c r="A1095" s="22">
        <v>330</v>
      </c>
      <c r="B1095" s="275">
        <v>4000</v>
      </c>
      <c r="C1095" s="1753" t="s">
        <v>252</v>
      </c>
      <c r="D1095" s="1754"/>
      <c r="E1095" s="313">
        <f t="shared" si="253"/>
        <v>0</v>
      </c>
      <c r="F1095" s="1432"/>
      <c r="G1095" s="1433"/>
      <c r="H1095" s="1434"/>
      <c r="I1095" s="1432"/>
      <c r="J1095" s="1433"/>
      <c r="K1095" s="1434"/>
      <c r="L1095" s="313">
        <f t="shared" si="254"/>
        <v>0</v>
      </c>
      <c r="M1095" s="12">
        <f t="shared" si="255"/>
      </c>
      <c r="N1095" s="13"/>
    </row>
    <row r="1096" spans="1:14" ht="15.75">
      <c r="A1096" s="22">
        <v>350</v>
      </c>
      <c r="B1096" s="275">
        <v>4100</v>
      </c>
      <c r="C1096" s="1753" t="s">
        <v>253</v>
      </c>
      <c r="D1096" s="1754"/>
      <c r="E1096" s="313">
        <f t="shared" si="253"/>
        <v>0</v>
      </c>
      <c r="F1096" s="1432"/>
      <c r="G1096" s="1433"/>
      <c r="H1096" s="1434"/>
      <c r="I1096" s="1432"/>
      <c r="J1096" s="1433"/>
      <c r="K1096" s="1434"/>
      <c r="L1096" s="313">
        <f t="shared" si="254"/>
        <v>0</v>
      </c>
      <c r="M1096" s="12">
        <f t="shared" si="255"/>
      </c>
      <c r="N1096" s="13"/>
    </row>
    <row r="1097" spans="1:14" ht="15.75">
      <c r="A1097" s="23">
        <v>355</v>
      </c>
      <c r="B1097" s="275">
        <v>4200</v>
      </c>
      <c r="C1097" s="1753" t="s">
        <v>254</v>
      </c>
      <c r="D1097" s="1754"/>
      <c r="E1097" s="313">
        <f aca="true" t="shared" si="256" ref="E1097:L1097">SUM(E1098:E1103)</f>
        <v>0</v>
      </c>
      <c r="F1097" s="277">
        <f t="shared" si="256"/>
        <v>0</v>
      </c>
      <c r="G1097" s="278">
        <f t="shared" si="256"/>
        <v>0</v>
      </c>
      <c r="H1097" s="279">
        <f>SUM(H1098:H1103)</f>
        <v>0</v>
      </c>
      <c r="I1097" s="277">
        <f t="shared" si="256"/>
        <v>0</v>
      </c>
      <c r="J1097" s="278">
        <f t="shared" si="256"/>
        <v>0</v>
      </c>
      <c r="K1097" s="279">
        <f t="shared" si="256"/>
        <v>0</v>
      </c>
      <c r="L1097" s="313">
        <f t="shared" si="256"/>
        <v>0</v>
      </c>
      <c r="M1097" s="12">
        <f t="shared" si="255"/>
      </c>
      <c r="N1097" s="13"/>
    </row>
    <row r="1098" spans="1:14" ht="15.75">
      <c r="A1098" s="23">
        <v>375</v>
      </c>
      <c r="B1098" s="365"/>
      <c r="C1098" s="282">
        <v>4201</v>
      </c>
      <c r="D1098" s="283" t="s">
        <v>255</v>
      </c>
      <c r="E1098" s="284">
        <f aca="true" t="shared" si="257" ref="E1098:E1103">F1098+G1098+H1098</f>
        <v>0</v>
      </c>
      <c r="F1098" s="154"/>
      <c r="G1098" s="155"/>
      <c r="H1098" s="1425"/>
      <c r="I1098" s="154"/>
      <c r="J1098" s="155"/>
      <c r="K1098" s="1425"/>
      <c r="L1098" s="284">
        <f aca="true" t="shared" si="258" ref="L1098:L1103">I1098+J1098+K1098</f>
        <v>0</v>
      </c>
      <c r="M1098" s="12">
        <f t="shared" si="255"/>
      </c>
      <c r="N1098" s="13"/>
    </row>
    <row r="1099" spans="1:14" ht="15.75">
      <c r="A1099" s="23">
        <v>380</v>
      </c>
      <c r="B1099" s="365"/>
      <c r="C1099" s="296">
        <v>4202</v>
      </c>
      <c r="D1099" s="366" t="s">
        <v>256</v>
      </c>
      <c r="E1099" s="298">
        <f t="shared" si="257"/>
        <v>0</v>
      </c>
      <c r="F1099" s="160"/>
      <c r="G1099" s="161"/>
      <c r="H1099" s="1430"/>
      <c r="I1099" s="160"/>
      <c r="J1099" s="161"/>
      <c r="K1099" s="1430"/>
      <c r="L1099" s="298">
        <f t="shared" si="258"/>
        <v>0</v>
      </c>
      <c r="M1099" s="12">
        <f t="shared" si="255"/>
      </c>
      <c r="N1099" s="13"/>
    </row>
    <row r="1100" spans="1:14" ht="15.75">
      <c r="A1100" s="23">
        <v>385</v>
      </c>
      <c r="B1100" s="365"/>
      <c r="C1100" s="296">
        <v>4214</v>
      </c>
      <c r="D1100" s="366" t="s">
        <v>257</v>
      </c>
      <c r="E1100" s="298">
        <f t="shared" si="257"/>
        <v>0</v>
      </c>
      <c r="F1100" s="160"/>
      <c r="G1100" s="161"/>
      <c r="H1100" s="1430"/>
      <c r="I1100" s="160"/>
      <c r="J1100" s="161"/>
      <c r="K1100" s="1430"/>
      <c r="L1100" s="298">
        <f t="shared" si="258"/>
        <v>0</v>
      </c>
      <c r="M1100" s="12">
        <f t="shared" si="255"/>
      </c>
      <c r="N1100" s="13"/>
    </row>
    <row r="1101" spans="1:14" ht="15.75">
      <c r="A1101" s="23">
        <v>390</v>
      </c>
      <c r="B1101" s="365"/>
      <c r="C1101" s="296">
        <v>4217</v>
      </c>
      <c r="D1101" s="366" t="s">
        <v>258</v>
      </c>
      <c r="E1101" s="298">
        <f t="shared" si="257"/>
        <v>0</v>
      </c>
      <c r="F1101" s="160"/>
      <c r="G1101" s="161"/>
      <c r="H1101" s="1430"/>
      <c r="I1101" s="160"/>
      <c r="J1101" s="161"/>
      <c r="K1101" s="1430"/>
      <c r="L1101" s="298">
        <f t="shared" si="258"/>
        <v>0</v>
      </c>
      <c r="M1101" s="12">
        <f t="shared" si="255"/>
      </c>
      <c r="N1101" s="13"/>
    </row>
    <row r="1102" spans="1:14" ht="31.5">
      <c r="A1102" s="23">
        <v>395</v>
      </c>
      <c r="B1102" s="365"/>
      <c r="C1102" s="296">
        <v>4218</v>
      </c>
      <c r="D1102" s="297" t="s">
        <v>259</v>
      </c>
      <c r="E1102" s="298">
        <f t="shared" si="257"/>
        <v>0</v>
      </c>
      <c r="F1102" s="160"/>
      <c r="G1102" s="161"/>
      <c r="H1102" s="1430"/>
      <c r="I1102" s="160"/>
      <c r="J1102" s="161"/>
      <c r="K1102" s="1430"/>
      <c r="L1102" s="298">
        <f t="shared" si="258"/>
        <v>0</v>
      </c>
      <c r="M1102" s="12">
        <f t="shared" si="255"/>
      </c>
      <c r="N1102" s="13"/>
    </row>
    <row r="1103" spans="1:14" ht="15.75">
      <c r="A1103" s="18">
        <v>397</v>
      </c>
      <c r="B1103" s="365"/>
      <c r="C1103" s="288">
        <v>4219</v>
      </c>
      <c r="D1103" s="346" t="s">
        <v>260</v>
      </c>
      <c r="E1103" s="290">
        <f t="shared" si="257"/>
        <v>0</v>
      </c>
      <c r="F1103" s="175"/>
      <c r="G1103" s="176"/>
      <c r="H1103" s="1431"/>
      <c r="I1103" s="175"/>
      <c r="J1103" s="176"/>
      <c r="K1103" s="1431"/>
      <c r="L1103" s="290">
        <f t="shared" si="258"/>
        <v>0</v>
      </c>
      <c r="M1103" s="12">
        <f t="shared" si="255"/>
      </c>
      <c r="N1103" s="13"/>
    </row>
    <row r="1104" spans="1:14" ht="15.75">
      <c r="A1104" s="14">
        <v>398</v>
      </c>
      <c r="B1104" s="275">
        <v>4300</v>
      </c>
      <c r="C1104" s="1753" t="s">
        <v>1760</v>
      </c>
      <c r="D1104" s="1754"/>
      <c r="E1104" s="313">
        <f aca="true" t="shared" si="259" ref="E1104:L1104">SUM(E1105:E1107)</f>
        <v>0</v>
      </c>
      <c r="F1104" s="277">
        <f t="shared" si="259"/>
        <v>0</v>
      </c>
      <c r="G1104" s="278">
        <f t="shared" si="259"/>
        <v>0</v>
      </c>
      <c r="H1104" s="279">
        <f>SUM(H1105:H1107)</f>
        <v>0</v>
      </c>
      <c r="I1104" s="277">
        <f t="shared" si="259"/>
        <v>0</v>
      </c>
      <c r="J1104" s="278">
        <f t="shared" si="259"/>
        <v>0</v>
      </c>
      <c r="K1104" s="279">
        <f t="shared" si="259"/>
        <v>0</v>
      </c>
      <c r="L1104" s="313">
        <f t="shared" si="259"/>
        <v>0</v>
      </c>
      <c r="M1104" s="12">
        <f t="shared" si="255"/>
      </c>
      <c r="N1104" s="13"/>
    </row>
    <row r="1105" spans="1:14" ht="15.75">
      <c r="A1105" s="14">
        <v>399</v>
      </c>
      <c r="B1105" s="365"/>
      <c r="C1105" s="282">
        <v>4301</v>
      </c>
      <c r="D1105" s="314" t="s">
        <v>261</v>
      </c>
      <c r="E1105" s="284">
        <f aca="true" t="shared" si="260" ref="E1105:E1110">F1105+G1105+H1105</f>
        <v>0</v>
      </c>
      <c r="F1105" s="154"/>
      <c r="G1105" s="155"/>
      <c r="H1105" s="1425"/>
      <c r="I1105" s="154"/>
      <c r="J1105" s="155"/>
      <c r="K1105" s="1425"/>
      <c r="L1105" s="284">
        <f aca="true" t="shared" si="261" ref="L1105:L1110">I1105+J1105+K1105</f>
        <v>0</v>
      </c>
      <c r="M1105" s="12">
        <f t="shared" si="255"/>
      </c>
      <c r="N1105" s="13"/>
    </row>
    <row r="1106" spans="1:14" ht="15.75">
      <c r="A1106" s="14">
        <v>400</v>
      </c>
      <c r="B1106" s="365"/>
      <c r="C1106" s="296">
        <v>4302</v>
      </c>
      <c r="D1106" s="366" t="s">
        <v>262</v>
      </c>
      <c r="E1106" s="298">
        <f t="shared" si="260"/>
        <v>0</v>
      </c>
      <c r="F1106" s="160"/>
      <c r="G1106" s="161"/>
      <c r="H1106" s="1430"/>
      <c r="I1106" s="160"/>
      <c r="J1106" s="161"/>
      <c r="K1106" s="1430"/>
      <c r="L1106" s="298">
        <f t="shared" si="261"/>
        <v>0</v>
      </c>
      <c r="M1106" s="12">
        <f t="shared" si="255"/>
      </c>
      <c r="N1106" s="13"/>
    </row>
    <row r="1107" spans="1:14" ht="15.75">
      <c r="A1107" s="14">
        <v>401</v>
      </c>
      <c r="B1107" s="365"/>
      <c r="C1107" s="288">
        <v>4309</v>
      </c>
      <c r="D1107" s="304" t="s">
        <v>263</v>
      </c>
      <c r="E1107" s="290">
        <f t="shared" si="260"/>
        <v>0</v>
      </c>
      <c r="F1107" s="175"/>
      <c r="G1107" s="176"/>
      <c r="H1107" s="1431"/>
      <c r="I1107" s="175"/>
      <c r="J1107" s="176"/>
      <c r="K1107" s="1431"/>
      <c r="L1107" s="290">
        <f t="shared" si="261"/>
        <v>0</v>
      </c>
      <c r="M1107" s="12">
        <f t="shared" si="255"/>
      </c>
      <c r="N1107" s="13"/>
    </row>
    <row r="1108" spans="1:14" ht="15.75">
      <c r="A1108" s="14">
        <v>402</v>
      </c>
      <c r="B1108" s="275">
        <v>4400</v>
      </c>
      <c r="C1108" s="1753" t="s">
        <v>1757</v>
      </c>
      <c r="D1108" s="1754"/>
      <c r="E1108" s="313">
        <f t="shared" si="260"/>
        <v>0</v>
      </c>
      <c r="F1108" s="1432"/>
      <c r="G1108" s="1433"/>
      <c r="H1108" s="1434"/>
      <c r="I1108" s="1432"/>
      <c r="J1108" s="1433"/>
      <c r="K1108" s="1434"/>
      <c r="L1108" s="313">
        <f t="shared" si="261"/>
        <v>0</v>
      </c>
      <c r="M1108" s="12">
        <f t="shared" si="255"/>
      </c>
      <c r="N1108" s="13"/>
    </row>
    <row r="1109" spans="1:14" ht="15.75">
      <c r="A1109" s="40">
        <v>404</v>
      </c>
      <c r="B1109" s="275">
        <v>4500</v>
      </c>
      <c r="C1109" s="1753" t="s">
        <v>1758</v>
      </c>
      <c r="D1109" s="1754"/>
      <c r="E1109" s="313">
        <f t="shared" si="260"/>
        <v>0</v>
      </c>
      <c r="F1109" s="1432"/>
      <c r="G1109" s="1433"/>
      <c r="H1109" s="1434"/>
      <c r="I1109" s="1432"/>
      <c r="J1109" s="1433"/>
      <c r="K1109" s="1434"/>
      <c r="L1109" s="313">
        <f t="shared" si="261"/>
        <v>0</v>
      </c>
      <c r="M1109" s="12">
        <f t="shared" si="255"/>
      </c>
      <c r="N1109" s="13"/>
    </row>
    <row r="1110" spans="1:14" ht="15.75">
      <c r="A1110" s="40">
        <v>404</v>
      </c>
      <c r="B1110" s="275">
        <v>4600</v>
      </c>
      <c r="C1110" s="1755" t="s">
        <v>264</v>
      </c>
      <c r="D1110" s="1756"/>
      <c r="E1110" s="313">
        <f t="shared" si="260"/>
        <v>0</v>
      </c>
      <c r="F1110" s="1432"/>
      <c r="G1110" s="1433"/>
      <c r="H1110" s="1434"/>
      <c r="I1110" s="1432"/>
      <c r="J1110" s="1433"/>
      <c r="K1110" s="1434"/>
      <c r="L1110" s="313">
        <f t="shared" si="261"/>
        <v>0</v>
      </c>
      <c r="M1110" s="12">
        <f t="shared" si="255"/>
      </c>
      <c r="N1110" s="13"/>
    </row>
    <row r="1111" spans="1:14" ht="15.75">
      <c r="A1111" s="22">
        <v>440</v>
      </c>
      <c r="B1111" s="275">
        <v>4900</v>
      </c>
      <c r="C1111" s="1753" t="s">
        <v>291</v>
      </c>
      <c r="D1111" s="1754"/>
      <c r="E1111" s="313">
        <f aca="true" t="shared" si="262" ref="E1111:L1111">+E1112+E1113</f>
        <v>0</v>
      </c>
      <c r="F1111" s="277">
        <f t="shared" si="262"/>
        <v>0</v>
      </c>
      <c r="G1111" s="278">
        <f t="shared" si="262"/>
        <v>0</v>
      </c>
      <c r="H1111" s="279">
        <f>+H1112+H1113</f>
        <v>0</v>
      </c>
      <c r="I1111" s="277">
        <f t="shared" si="262"/>
        <v>0</v>
      </c>
      <c r="J1111" s="278">
        <f t="shared" si="262"/>
        <v>0</v>
      </c>
      <c r="K1111" s="279">
        <f t="shared" si="262"/>
        <v>0</v>
      </c>
      <c r="L1111" s="313">
        <f t="shared" si="262"/>
        <v>0</v>
      </c>
      <c r="M1111" s="12">
        <f t="shared" si="255"/>
      </c>
      <c r="N1111" s="13"/>
    </row>
    <row r="1112" spans="1:14" ht="15.75">
      <c r="A1112" s="22">
        <v>450</v>
      </c>
      <c r="B1112" s="365"/>
      <c r="C1112" s="282">
        <v>4901</v>
      </c>
      <c r="D1112" s="367" t="s">
        <v>292</v>
      </c>
      <c r="E1112" s="284">
        <f>F1112+G1112+H1112</f>
        <v>0</v>
      </c>
      <c r="F1112" s="154"/>
      <c r="G1112" s="155"/>
      <c r="H1112" s="1425"/>
      <c r="I1112" s="154"/>
      <c r="J1112" s="155"/>
      <c r="K1112" s="1425"/>
      <c r="L1112" s="284">
        <f>I1112+J1112+K1112</f>
        <v>0</v>
      </c>
      <c r="M1112" s="12">
        <f t="shared" si="255"/>
      </c>
      <c r="N1112" s="13"/>
    </row>
    <row r="1113" spans="1:14" ht="15.75">
      <c r="A1113" s="22">
        <v>495</v>
      </c>
      <c r="B1113" s="365"/>
      <c r="C1113" s="288">
        <v>4902</v>
      </c>
      <c r="D1113" s="304" t="s">
        <v>293</v>
      </c>
      <c r="E1113" s="290">
        <f>F1113+G1113+H1113</f>
        <v>0</v>
      </c>
      <c r="F1113" s="175"/>
      <c r="G1113" s="176"/>
      <c r="H1113" s="1431"/>
      <c r="I1113" s="175"/>
      <c r="J1113" s="176"/>
      <c r="K1113" s="1431"/>
      <c r="L1113" s="290">
        <f>I1113+J1113+K1113</f>
        <v>0</v>
      </c>
      <c r="M1113" s="12">
        <f t="shared" si="255"/>
      </c>
      <c r="N1113" s="13"/>
    </row>
    <row r="1114" spans="1:14" ht="15.75">
      <c r="A1114" s="23">
        <v>500</v>
      </c>
      <c r="B1114" s="368">
        <v>5100</v>
      </c>
      <c r="C1114" s="1751" t="s">
        <v>265</v>
      </c>
      <c r="D1114" s="1752"/>
      <c r="E1114" s="313">
        <f>F1114+G1114+H1114</f>
        <v>0</v>
      </c>
      <c r="F1114" s="1432"/>
      <c r="G1114" s="1433"/>
      <c r="H1114" s="1434"/>
      <c r="I1114" s="1432"/>
      <c r="J1114" s="1433"/>
      <c r="K1114" s="1434"/>
      <c r="L1114" s="313">
        <f>I1114+J1114+K1114</f>
        <v>0</v>
      </c>
      <c r="M1114" s="12">
        <f t="shared" si="255"/>
      </c>
      <c r="N1114" s="13"/>
    </row>
    <row r="1115" spans="1:14" ht="15.75">
      <c r="A1115" s="23">
        <v>505</v>
      </c>
      <c r="B1115" s="368">
        <v>5200</v>
      </c>
      <c r="C1115" s="1751" t="s">
        <v>266</v>
      </c>
      <c r="D1115" s="1752"/>
      <c r="E1115" s="313">
        <f aca="true" t="shared" si="263" ref="E1115:L1115">SUM(E1116:E1122)</f>
        <v>0</v>
      </c>
      <c r="F1115" s="277">
        <f t="shared" si="263"/>
        <v>0</v>
      </c>
      <c r="G1115" s="278">
        <f t="shared" si="263"/>
        <v>0</v>
      </c>
      <c r="H1115" s="279">
        <f>SUM(H1116:H1122)</f>
        <v>0</v>
      </c>
      <c r="I1115" s="277">
        <f t="shared" si="263"/>
        <v>0</v>
      </c>
      <c r="J1115" s="278">
        <f t="shared" si="263"/>
        <v>0</v>
      </c>
      <c r="K1115" s="279">
        <f t="shared" si="263"/>
        <v>0</v>
      </c>
      <c r="L1115" s="313">
        <f t="shared" si="263"/>
        <v>0</v>
      </c>
      <c r="M1115" s="12">
        <f t="shared" si="255"/>
      </c>
      <c r="N1115" s="13"/>
    </row>
    <row r="1116" spans="1:14" ht="15.75">
      <c r="A1116" s="23">
        <v>510</v>
      </c>
      <c r="B1116" s="369"/>
      <c r="C1116" s="370">
        <v>5201</v>
      </c>
      <c r="D1116" s="371" t="s">
        <v>267</v>
      </c>
      <c r="E1116" s="284">
        <f aca="true" t="shared" si="264" ref="E1116:E1122">F1116+G1116+H1116</f>
        <v>0</v>
      </c>
      <c r="F1116" s="154"/>
      <c r="G1116" s="155"/>
      <c r="H1116" s="1425"/>
      <c r="I1116" s="154"/>
      <c r="J1116" s="155"/>
      <c r="K1116" s="1425"/>
      <c r="L1116" s="284">
        <f aca="true" t="shared" si="265" ref="L1116:L1122">I1116+J1116+K1116</f>
        <v>0</v>
      </c>
      <c r="M1116" s="12">
        <f t="shared" si="255"/>
      </c>
      <c r="N1116" s="13"/>
    </row>
    <row r="1117" spans="1:14" ht="15.75">
      <c r="A1117" s="23">
        <v>515</v>
      </c>
      <c r="B1117" s="369"/>
      <c r="C1117" s="372">
        <v>5202</v>
      </c>
      <c r="D1117" s="373" t="s">
        <v>268</v>
      </c>
      <c r="E1117" s="298">
        <f t="shared" si="264"/>
        <v>0</v>
      </c>
      <c r="F1117" s="160"/>
      <c r="G1117" s="161"/>
      <c r="H1117" s="1430"/>
      <c r="I1117" s="160"/>
      <c r="J1117" s="161"/>
      <c r="K1117" s="1430"/>
      <c r="L1117" s="298">
        <f t="shared" si="265"/>
        <v>0</v>
      </c>
      <c r="M1117" s="12">
        <f t="shared" si="255"/>
      </c>
      <c r="N1117" s="13"/>
    </row>
    <row r="1118" spans="1:14" ht="15.75">
      <c r="A1118" s="23">
        <v>520</v>
      </c>
      <c r="B1118" s="369"/>
      <c r="C1118" s="372">
        <v>5203</v>
      </c>
      <c r="D1118" s="373" t="s">
        <v>674</v>
      </c>
      <c r="E1118" s="298">
        <f t="shared" si="264"/>
        <v>0</v>
      </c>
      <c r="F1118" s="160"/>
      <c r="G1118" s="161"/>
      <c r="H1118" s="1430"/>
      <c r="I1118" s="160"/>
      <c r="J1118" s="161"/>
      <c r="K1118" s="1430"/>
      <c r="L1118" s="298">
        <f t="shared" si="265"/>
        <v>0</v>
      </c>
      <c r="M1118" s="12">
        <f t="shared" si="255"/>
      </c>
      <c r="N1118" s="13"/>
    </row>
    <row r="1119" spans="1:14" ht="15.75">
      <c r="A1119" s="23">
        <v>525</v>
      </c>
      <c r="B1119" s="369"/>
      <c r="C1119" s="372">
        <v>5204</v>
      </c>
      <c r="D1119" s="373" t="s">
        <v>675</v>
      </c>
      <c r="E1119" s="298">
        <f t="shared" si="264"/>
        <v>0</v>
      </c>
      <c r="F1119" s="160"/>
      <c r="G1119" s="161"/>
      <c r="H1119" s="1430"/>
      <c r="I1119" s="160"/>
      <c r="J1119" s="161"/>
      <c r="K1119" s="1430"/>
      <c r="L1119" s="298">
        <f t="shared" si="265"/>
        <v>0</v>
      </c>
      <c r="M1119" s="12">
        <f t="shared" si="255"/>
      </c>
      <c r="N1119" s="13"/>
    </row>
    <row r="1120" spans="1:14" ht="15.75">
      <c r="A1120" s="22">
        <v>635</v>
      </c>
      <c r="B1120" s="369"/>
      <c r="C1120" s="372">
        <v>5205</v>
      </c>
      <c r="D1120" s="373" t="s">
        <v>676</v>
      </c>
      <c r="E1120" s="298">
        <f t="shared" si="264"/>
        <v>0</v>
      </c>
      <c r="F1120" s="160"/>
      <c r="G1120" s="161"/>
      <c r="H1120" s="1430"/>
      <c r="I1120" s="160"/>
      <c r="J1120" s="161"/>
      <c r="K1120" s="1430"/>
      <c r="L1120" s="298">
        <f t="shared" si="265"/>
        <v>0</v>
      </c>
      <c r="M1120" s="12">
        <f t="shared" si="255"/>
      </c>
      <c r="N1120" s="13"/>
    </row>
    <row r="1121" spans="1:14" ht="15.75">
      <c r="A1121" s="23">
        <v>640</v>
      </c>
      <c r="B1121" s="369"/>
      <c r="C1121" s="372">
        <v>5206</v>
      </c>
      <c r="D1121" s="373" t="s">
        <v>677</v>
      </c>
      <c r="E1121" s="298">
        <f t="shared" si="264"/>
        <v>0</v>
      </c>
      <c r="F1121" s="160"/>
      <c r="G1121" s="161"/>
      <c r="H1121" s="1430"/>
      <c r="I1121" s="160"/>
      <c r="J1121" s="161"/>
      <c r="K1121" s="1430"/>
      <c r="L1121" s="298">
        <f t="shared" si="265"/>
        <v>0</v>
      </c>
      <c r="M1121" s="12">
        <f t="shared" si="255"/>
      </c>
      <c r="N1121" s="13"/>
    </row>
    <row r="1122" spans="1:14" ht="15.75">
      <c r="A1122" s="23">
        <v>645</v>
      </c>
      <c r="B1122" s="369"/>
      <c r="C1122" s="374">
        <v>5219</v>
      </c>
      <c r="D1122" s="375" t="s">
        <v>678</v>
      </c>
      <c r="E1122" s="290">
        <f t="shared" si="264"/>
        <v>0</v>
      </c>
      <c r="F1122" s="175"/>
      <c r="G1122" s="176"/>
      <c r="H1122" s="1431"/>
      <c r="I1122" s="175"/>
      <c r="J1122" s="176"/>
      <c r="K1122" s="1431"/>
      <c r="L1122" s="290">
        <f t="shared" si="265"/>
        <v>0</v>
      </c>
      <c r="M1122" s="12">
        <f t="shared" si="255"/>
      </c>
      <c r="N1122" s="13"/>
    </row>
    <row r="1123" spans="1:14" ht="15.75">
      <c r="A1123" s="23">
        <v>650</v>
      </c>
      <c r="B1123" s="368">
        <v>5300</v>
      </c>
      <c r="C1123" s="1751" t="s">
        <v>679</v>
      </c>
      <c r="D1123" s="1752"/>
      <c r="E1123" s="313">
        <f aca="true" t="shared" si="266" ref="E1123:L1123">SUM(E1124:E1125)</f>
        <v>0</v>
      </c>
      <c r="F1123" s="277">
        <f t="shared" si="266"/>
        <v>0</v>
      </c>
      <c r="G1123" s="278">
        <f t="shared" si="266"/>
        <v>0</v>
      </c>
      <c r="H1123" s="279">
        <f>SUM(H1124:H1125)</f>
        <v>0</v>
      </c>
      <c r="I1123" s="277">
        <f t="shared" si="266"/>
        <v>0</v>
      </c>
      <c r="J1123" s="278">
        <f t="shared" si="266"/>
        <v>0</v>
      </c>
      <c r="K1123" s="279">
        <f t="shared" si="266"/>
        <v>0</v>
      </c>
      <c r="L1123" s="313">
        <f t="shared" si="266"/>
        <v>0</v>
      </c>
      <c r="M1123" s="12">
        <f t="shared" si="255"/>
      </c>
      <c r="N1123" s="13"/>
    </row>
    <row r="1124" spans="1:14" ht="15.75">
      <c r="A1124" s="22">
        <v>655</v>
      </c>
      <c r="B1124" s="369"/>
      <c r="C1124" s="370">
        <v>5301</v>
      </c>
      <c r="D1124" s="371" t="s">
        <v>334</v>
      </c>
      <c r="E1124" s="284">
        <f>F1124+G1124+H1124</f>
        <v>0</v>
      </c>
      <c r="F1124" s="154"/>
      <c r="G1124" s="155"/>
      <c r="H1124" s="1425"/>
      <c r="I1124" s="154"/>
      <c r="J1124" s="155"/>
      <c r="K1124" s="1425"/>
      <c r="L1124" s="284">
        <f>I1124+J1124+K1124</f>
        <v>0</v>
      </c>
      <c r="M1124" s="12">
        <f t="shared" si="255"/>
      </c>
      <c r="N1124" s="13"/>
    </row>
    <row r="1125" spans="1:14" ht="15.75">
      <c r="A1125" s="22">
        <v>665</v>
      </c>
      <c r="B1125" s="369"/>
      <c r="C1125" s="374">
        <v>5309</v>
      </c>
      <c r="D1125" s="375" t="s">
        <v>680</v>
      </c>
      <c r="E1125" s="290">
        <f>F1125+G1125+H1125</f>
        <v>0</v>
      </c>
      <c r="F1125" s="175"/>
      <c r="G1125" s="176"/>
      <c r="H1125" s="1431"/>
      <c r="I1125" s="175"/>
      <c r="J1125" s="176"/>
      <c r="K1125" s="1431"/>
      <c r="L1125" s="290">
        <f>I1125+J1125+K1125</f>
        <v>0</v>
      </c>
      <c r="M1125" s="12">
        <f t="shared" si="255"/>
      </c>
      <c r="N1125" s="13"/>
    </row>
    <row r="1126" spans="1:14" ht="15.75">
      <c r="A1126" s="22">
        <v>675</v>
      </c>
      <c r="B1126" s="368">
        <v>5400</v>
      </c>
      <c r="C1126" s="1751" t="s">
        <v>741</v>
      </c>
      <c r="D1126" s="1752"/>
      <c r="E1126" s="313">
        <f>F1126+G1126+H1126</f>
        <v>0</v>
      </c>
      <c r="F1126" s="1432"/>
      <c r="G1126" s="1433"/>
      <c r="H1126" s="1434"/>
      <c r="I1126" s="1432"/>
      <c r="J1126" s="1433"/>
      <c r="K1126" s="1434"/>
      <c r="L1126" s="313">
        <f>I1126+J1126+K1126</f>
        <v>0</v>
      </c>
      <c r="M1126" s="12">
        <f t="shared" si="255"/>
      </c>
      <c r="N1126" s="13"/>
    </row>
    <row r="1127" spans="1:14" ht="15.75">
      <c r="A1127" s="22">
        <v>685</v>
      </c>
      <c r="B1127" s="275">
        <v>5500</v>
      </c>
      <c r="C1127" s="1753" t="s">
        <v>742</v>
      </c>
      <c r="D1127" s="1754"/>
      <c r="E1127" s="313">
        <f aca="true" t="shared" si="267" ref="E1127:L1127">SUM(E1128:E1131)</f>
        <v>0</v>
      </c>
      <c r="F1127" s="277">
        <f t="shared" si="267"/>
        <v>0</v>
      </c>
      <c r="G1127" s="278">
        <f t="shared" si="267"/>
        <v>0</v>
      </c>
      <c r="H1127" s="279">
        <f>SUM(H1128:H1131)</f>
        <v>0</v>
      </c>
      <c r="I1127" s="277">
        <f t="shared" si="267"/>
        <v>0</v>
      </c>
      <c r="J1127" s="278">
        <f t="shared" si="267"/>
        <v>0</v>
      </c>
      <c r="K1127" s="279">
        <f t="shared" si="267"/>
        <v>0</v>
      </c>
      <c r="L1127" s="313">
        <f t="shared" si="267"/>
        <v>0</v>
      </c>
      <c r="M1127" s="12">
        <f t="shared" si="255"/>
      </c>
      <c r="N1127" s="13"/>
    </row>
    <row r="1128" spans="1:14" ht="15.75">
      <c r="A1128" s="23">
        <v>690</v>
      </c>
      <c r="B1128" s="365"/>
      <c r="C1128" s="282">
        <v>5501</v>
      </c>
      <c r="D1128" s="314" t="s">
        <v>743</v>
      </c>
      <c r="E1128" s="284">
        <f>F1128+G1128+H1128</f>
        <v>0</v>
      </c>
      <c r="F1128" s="154"/>
      <c r="G1128" s="155"/>
      <c r="H1128" s="1425"/>
      <c r="I1128" s="154"/>
      <c r="J1128" s="155"/>
      <c r="K1128" s="1425"/>
      <c r="L1128" s="284">
        <f>I1128+J1128+K1128</f>
        <v>0</v>
      </c>
      <c r="M1128" s="12">
        <f t="shared" si="255"/>
      </c>
      <c r="N1128" s="13"/>
    </row>
    <row r="1129" spans="1:14" ht="15.75">
      <c r="A1129" s="23">
        <v>695</v>
      </c>
      <c r="B1129" s="365"/>
      <c r="C1129" s="296">
        <v>5502</v>
      </c>
      <c r="D1129" s="297" t="s">
        <v>744</v>
      </c>
      <c r="E1129" s="298">
        <f>F1129+G1129+H1129</f>
        <v>0</v>
      </c>
      <c r="F1129" s="160"/>
      <c r="G1129" s="161"/>
      <c r="H1129" s="1430"/>
      <c r="I1129" s="160"/>
      <c r="J1129" s="161"/>
      <c r="K1129" s="1430"/>
      <c r="L1129" s="298">
        <f>I1129+J1129+K1129</f>
        <v>0</v>
      </c>
      <c r="M1129" s="12">
        <f t="shared" si="255"/>
      </c>
      <c r="N1129" s="13"/>
    </row>
    <row r="1130" spans="1:14" ht="15.75">
      <c r="A1130" s="22">
        <v>700</v>
      </c>
      <c r="B1130" s="365"/>
      <c r="C1130" s="296">
        <v>5503</v>
      </c>
      <c r="D1130" s="366" t="s">
        <v>745</v>
      </c>
      <c r="E1130" s="298">
        <f>F1130+G1130+H1130</f>
        <v>0</v>
      </c>
      <c r="F1130" s="160"/>
      <c r="G1130" s="161"/>
      <c r="H1130" s="1430"/>
      <c r="I1130" s="160"/>
      <c r="J1130" s="161"/>
      <c r="K1130" s="1430"/>
      <c r="L1130" s="298">
        <f>I1130+J1130+K1130</f>
        <v>0</v>
      </c>
      <c r="M1130" s="12">
        <f t="shared" si="255"/>
      </c>
      <c r="N1130" s="13"/>
    </row>
    <row r="1131" spans="1:14" ht="15.75">
      <c r="A1131" s="22">
        <v>710</v>
      </c>
      <c r="B1131" s="365"/>
      <c r="C1131" s="288">
        <v>5504</v>
      </c>
      <c r="D1131" s="342" t="s">
        <v>746</v>
      </c>
      <c r="E1131" s="290">
        <f>F1131+G1131+H1131</f>
        <v>0</v>
      </c>
      <c r="F1131" s="175"/>
      <c r="G1131" s="176"/>
      <c r="H1131" s="1431"/>
      <c r="I1131" s="175"/>
      <c r="J1131" s="176"/>
      <c r="K1131" s="1431"/>
      <c r="L1131" s="290">
        <f>I1131+J1131+K1131</f>
        <v>0</v>
      </c>
      <c r="M1131" s="12">
        <f t="shared" si="255"/>
      </c>
      <c r="N1131" s="13"/>
    </row>
    <row r="1132" spans="1:14" ht="15.75">
      <c r="A1132" s="23">
        <v>715</v>
      </c>
      <c r="B1132" s="368">
        <v>5700</v>
      </c>
      <c r="C1132" s="1746" t="s">
        <v>987</v>
      </c>
      <c r="D1132" s="1747"/>
      <c r="E1132" s="313">
        <f aca="true" t="shared" si="268" ref="E1132:L1132">SUM(E1133:E1135)</f>
        <v>0</v>
      </c>
      <c r="F1132" s="277">
        <f t="shared" si="268"/>
        <v>0</v>
      </c>
      <c r="G1132" s="278">
        <f t="shared" si="268"/>
        <v>0</v>
      </c>
      <c r="H1132" s="279">
        <f>SUM(H1133:H1135)</f>
        <v>0</v>
      </c>
      <c r="I1132" s="277">
        <f t="shared" si="268"/>
        <v>0</v>
      </c>
      <c r="J1132" s="278">
        <f t="shared" si="268"/>
        <v>0</v>
      </c>
      <c r="K1132" s="279">
        <f t="shared" si="268"/>
        <v>0</v>
      </c>
      <c r="L1132" s="313">
        <f t="shared" si="268"/>
        <v>0</v>
      </c>
      <c r="M1132" s="12">
        <f t="shared" si="255"/>
      </c>
      <c r="N1132" s="13"/>
    </row>
    <row r="1133" spans="1:14" ht="15.75">
      <c r="A1133" s="23">
        <v>720</v>
      </c>
      <c r="B1133" s="369"/>
      <c r="C1133" s="370">
        <v>5701</v>
      </c>
      <c r="D1133" s="371" t="s">
        <v>747</v>
      </c>
      <c r="E1133" s="284">
        <f>F1133+G1133+H1133</f>
        <v>0</v>
      </c>
      <c r="F1133" s="154"/>
      <c r="G1133" s="155"/>
      <c r="H1133" s="1425"/>
      <c r="I1133" s="154"/>
      <c r="J1133" s="155"/>
      <c r="K1133" s="1425"/>
      <c r="L1133" s="284">
        <f>I1133+J1133+K1133</f>
        <v>0</v>
      </c>
      <c r="M1133" s="12">
        <f t="shared" si="255"/>
      </c>
      <c r="N1133" s="13"/>
    </row>
    <row r="1134" spans="1:14" ht="36" customHeight="1">
      <c r="A1134" s="23">
        <v>725</v>
      </c>
      <c r="B1134" s="369"/>
      <c r="C1134" s="376">
        <v>5702</v>
      </c>
      <c r="D1134" s="377" t="s">
        <v>748</v>
      </c>
      <c r="E1134" s="317">
        <f>F1134+G1134+H1134</f>
        <v>0</v>
      </c>
      <c r="F1134" s="166"/>
      <c r="G1134" s="167"/>
      <c r="H1134" s="1426"/>
      <c r="I1134" s="166"/>
      <c r="J1134" s="167"/>
      <c r="K1134" s="1426"/>
      <c r="L1134" s="317">
        <f>I1134+J1134+K1134</f>
        <v>0</v>
      </c>
      <c r="M1134" s="12">
        <f t="shared" si="255"/>
      </c>
      <c r="N1134" s="13"/>
    </row>
    <row r="1135" spans="1:14" ht="15.75">
      <c r="A1135" s="23">
        <v>730</v>
      </c>
      <c r="B1135" s="295"/>
      <c r="C1135" s="378">
        <v>4071</v>
      </c>
      <c r="D1135" s="379" t="s">
        <v>749</v>
      </c>
      <c r="E1135" s="380">
        <f>F1135+G1135+H1135</f>
        <v>0</v>
      </c>
      <c r="F1135" s="1427"/>
      <c r="G1135" s="1428"/>
      <c r="H1135" s="1429"/>
      <c r="I1135" s="1427"/>
      <c r="J1135" s="1428"/>
      <c r="K1135" s="1429"/>
      <c r="L1135" s="380">
        <f>I1135+J1135+K1135</f>
        <v>0</v>
      </c>
      <c r="M1135" s="12">
        <f t="shared" si="255"/>
      </c>
      <c r="N1135" s="13"/>
    </row>
    <row r="1136" spans="1:14" ht="15.75">
      <c r="A1136" s="23">
        <v>735</v>
      </c>
      <c r="B1136" s="586"/>
      <c r="C1136" s="1748" t="s">
        <v>750</v>
      </c>
      <c r="D1136" s="1749"/>
      <c r="E1136" s="1448"/>
      <c r="F1136" s="1448"/>
      <c r="G1136" s="1448"/>
      <c r="H1136" s="1448"/>
      <c r="I1136" s="1448"/>
      <c r="J1136" s="1448"/>
      <c r="K1136" s="1448"/>
      <c r="L1136" s="1449"/>
      <c r="M1136" s="12">
        <f t="shared" si="255"/>
      </c>
      <c r="N1136" s="13"/>
    </row>
    <row r="1137" spans="1:14" ht="15.75">
      <c r="A1137" s="23">
        <v>740</v>
      </c>
      <c r="B1137" s="384">
        <v>98</v>
      </c>
      <c r="C1137" s="1748" t="s">
        <v>750</v>
      </c>
      <c r="D1137" s="1749"/>
      <c r="E1137" s="385">
        <f>F1137+G1137+H1137</f>
        <v>0</v>
      </c>
      <c r="F1137" s="1439"/>
      <c r="G1137" s="1440"/>
      <c r="H1137" s="1441"/>
      <c r="I1137" s="1471">
        <v>0</v>
      </c>
      <c r="J1137" s="1472">
        <v>0</v>
      </c>
      <c r="K1137" s="1473">
        <v>0</v>
      </c>
      <c r="L1137" s="385">
        <f>I1137+J1137+K1137</f>
        <v>0</v>
      </c>
      <c r="M1137" s="12">
        <f t="shared" si="255"/>
      </c>
      <c r="N1137" s="13"/>
    </row>
    <row r="1138" spans="1:14" ht="15.75">
      <c r="A1138" s="23">
        <v>745</v>
      </c>
      <c r="B1138" s="1443"/>
      <c r="C1138" s="1444"/>
      <c r="D1138" s="1445"/>
      <c r="E1138" s="272"/>
      <c r="F1138" s="272"/>
      <c r="G1138" s="272"/>
      <c r="H1138" s="272"/>
      <c r="I1138" s="272"/>
      <c r="J1138" s="272"/>
      <c r="K1138" s="272"/>
      <c r="L1138" s="273"/>
      <c r="M1138" s="12">
        <f t="shared" si="255"/>
      </c>
      <c r="N1138" s="13"/>
    </row>
    <row r="1139" spans="1:14" ht="15.75">
      <c r="A1139" s="22">
        <v>750</v>
      </c>
      <c r="B1139" s="1446"/>
      <c r="C1139" s="111"/>
      <c r="D1139" s="1447"/>
      <c r="E1139" s="221"/>
      <c r="F1139" s="221"/>
      <c r="G1139" s="221"/>
      <c r="H1139" s="221"/>
      <c r="I1139" s="221"/>
      <c r="J1139" s="221"/>
      <c r="K1139" s="221"/>
      <c r="L1139" s="392"/>
      <c r="M1139" s="12">
        <f t="shared" si="255"/>
      </c>
      <c r="N1139" s="13"/>
    </row>
    <row r="1140" spans="1:14" ht="15.75">
      <c r="A1140" s="23">
        <v>755</v>
      </c>
      <c r="B1140" s="1446"/>
      <c r="C1140" s="111"/>
      <c r="D1140" s="1447"/>
      <c r="E1140" s="221"/>
      <c r="F1140" s="221"/>
      <c r="G1140" s="221"/>
      <c r="H1140" s="221"/>
      <c r="I1140" s="221"/>
      <c r="J1140" s="221"/>
      <c r="K1140" s="221"/>
      <c r="L1140" s="392"/>
      <c r="M1140" s="12">
        <f t="shared" si="255"/>
      </c>
      <c r="N1140" s="13"/>
    </row>
    <row r="1141" spans="1:14" ht="16.5" thickBot="1">
      <c r="A1141" s="23">
        <v>760</v>
      </c>
      <c r="B1141" s="1474"/>
      <c r="C1141" s="396" t="s">
        <v>800</v>
      </c>
      <c r="D1141" s="1442">
        <f>+B1141</f>
        <v>0</v>
      </c>
      <c r="E1141" s="398">
        <f aca="true" t="shared" si="269" ref="E1141:L1141">SUM(E1027,E1030,E1036,E1044,E1045,E1063,E1067,E1073,E1076,E1077,E1078,E1079,E1080,E1087,E1094,E1095,E1096,E1097,E1104,E1108,E1109,E1110,E1111,E1114,E1115,E1123,E1126,E1127,E1132)+E1137</f>
        <v>0</v>
      </c>
      <c r="F1141" s="399">
        <f t="shared" si="269"/>
        <v>0</v>
      </c>
      <c r="G1141" s="400">
        <f t="shared" si="269"/>
        <v>0</v>
      </c>
      <c r="H1141" s="401">
        <f>SUM(H1027,H1030,H1036,H1044,H1045,H1063,H1067,H1073,H1076,H1077,H1078,H1079,H1080,H1087,H1094,H1095,H1096,H1097,H1104,H1108,H1109,H1110,H1111,H1114,H1115,H1123,H1126,H1127,H1132)+H1137</f>
        <v>0</v>
      </c>
      <c r="I1141" s="399">
        <f t="shared" si="269"/>
        <v>1683</v>
      </c>
      <c r="J1141" s="400">
        <f t="shared" si="269"/>
        <v>0</v>
      </c>
      <c r="K1141" s="401">
        <f t="shared" si="269"/>
        <v>0</v>
      </c>
      <c r="L1141" s="398">
        <f t="shared" si="269"/>
        <v>1683</v>
      </c>
      <c r="M1141" s="12">
        <f>(IF($E1141&lt;&gt;0,$M$2,IF($L1141&lt;&gt;0,$M$2,"")))</f>
        <v>1</v>
      </c>
      <c r="N1141" s="73" t="str">
        <f>LEFT(C1024,1)</f>
        <v>5</v>
      </c>
    </row>
    <row r="1142" spans="1:13" ht="16.5" thickTop="1">
      <c r="A1142" s="22">
        <v>765</v>
      </c>
      <c r="B1142" s="79" t="s">
        <v>127</v>
      </c>
      <c r="C1142" s="1"/>
      <c r="L1142" s="6"/>
      <c r="M1142" s="7">
        <f>(IF($E1141&lt;&gt;0,$M$2,IF($L1141&lt;&gt;0,$M$2,"")))</f>
        <v>1</v>
      </c>
    </row>
    <row r="1143" spans="1:13" ht="15.75">
      <c r="A1143" s="22">
        <v>775</v>
      </c>
      <c r="B1143" s="1372"/>
      <c r="C1143" s="1372"/>
      <c r="D1143" s="1373"/>
      <c r="E1143" s="1372"/>
      <c r="F1143" s="1372"/>
      <c r="G1143" s="1372"/>
      <c r="H1143" s="1372"/>
      <c r="I1143" s="1372"/>
      <c r="J1143" s="1372"/>
      <c r="K1143" s="1372"/>
      <c r="L1143" s="1374"/>
      <c r="M1143" s="7">
        <f>(IF($E1141&lt;&gt;0,$M$2,IF($L1141&lt;&gt;0,$M$2,"")))</f>
        <v>1</v>
      </c>
    </row>
    <row r="1144" spans="1:14" ht="18.75">
      <c r="A1144" s="23">
        <v>780</v>
      </c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77"/>
      <c r="M1144" s="74">
        <f>(IF(E1139&lt;&gt;0,$G$2,IF(L1139&lt;&gt;0,$G$2,"")))</f>
      </c>
      <c r="N1144" s="65"/>
    </row>
    <row r="1145" spans="1:14" ht="18.75">
      <c r="A1145" s="23">
        <v>785</v>
      </c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77"/>
      <c r="M1145" s="74">
        <f>(IF(E1140&lt;&gt;0,$G$2,IF(L1140&lt;&gt;0,$G$2,"")))</f>
      </c>
      <c r="N1145" s="65"/>
    </row>
    <row r="1146" spans="1:14" ht="18.75">
      <c r="A1146" s="23">
        <v>790</v>
      </c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77"/>
      <c r="M1146" s="74">
        <f>(IF(E1141&lt;&gt;0,$G$2,IF(L1141&lt;&gt;0,$G$2,"")))</f>
        <v>0</v>
      </c>
      <c r="N1146" s="65"/>
    </row>
    <row r="1147" spans="1:14" ht="18.75">
      <c r="A1147" s="23">
        <v>795</v>
      </c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77"/>
      <c r="M1147" s="74">
        <f>(IF(E1141&lt;&gt;0,$G$2,IF(L1141&lt;&gt;0,$G$2,"")))</f>
        <v>0</v>
      </c>
      <c r="N1147" s="65"/>
    </row>
    <row r="1148" ht="15.75">
      <c r="A1148" s="22">
        <v>805</v>
      </c>
    </row>
    <row r="1149" ht="15.75">
      <c r="A1149" s="23">
        <v>810</v>
      </c>
    </row>
    <row r="1150" ht="15.75">
      <c r="A1150" s="23">
        <v>815</v>
      </c>
    </row>
    <row r="1151" ht="15.75">
      <c r="A1151" s="28">
        <v>525</v>
      </c>
    </row>
    <row r="1152" ht="15.75">
      <c r="A1152" s="22">
        <v>820</v>
      </c>
    </row>
    <row r="1153" ht="15.75">
      <c r="A1153" s="23">
        <v>821</v>
      </c>
    </row>
    <row r="1154" ht="15.75">
      <c r="A1154" s="23">
        <v>822</v>
      </c>
    </row>
    <row r="1155" ht="15.75">
      <c r="A1155" s="23">
        <v>823</v>
      </c>
    </row>
    <row r="1156" ht="15.75">
      <c r="A1156" s="23">
        <v>825</v>
      </c>
    </row>
    <row r="1157" ht="15.75">
      <c r="A1157" s="23"/>
    </row>
    <row r="1158" ht="15.75">
      <c r="A1158" s="23"/>
    </row>
    <row r="1159" ht="15.75">
      <c r="A1159" s="23"/>
    </row>
    <row r="1160" ht="15.75">
      <c r="A1160" s="23"/>
    </row>
    <row r="1161" ht="15.75">
      <c r="A1161" s="23"/>
    </row>
    <row r="1162" ht="15.75">
      <c r="A1162" s="23"/>
    </row>
    <row r="1163" ht="15.75">
      <c r="A1163" s="23"/>
    </row>
    <row r="1164" ht="15.75">
      <c r="A1164" s="23"/>
    </row>
    <row r="1165" ht="15.75">
      <c r="A1165" s="23"/>
    </row>
    <row r="1166" ht="15.75">
      <c r="A1166" s="23"/>
    </row>
    <row r="1167" ht="15.75">
      <c r="A1167" s="23"/>
    </row>
    <row r="1168" ht="15.75">
      <c r="A1168" s="23"/>
    </row>
    <row r="1169" ht="15.75">
      <c r="A1169" s="23"/>
    </row>
    <row r="1170" ht="15.75">
      <c r="A1170" s="23"/>
    </row>
    <row r="1171" ht="15.75">
      <c r="A1171" s="25"/>
    </row>
    <row r="1172" ht="15.75">
      <c r="A1172" s="25">
        <v>905</v>
      </c>
    </row>
    <row r="1173" ht="15.75">
      <c r="A1173" s="25">
        <v>906</v>
      </c>
    </row>
    <row r="1174" ht="15.75">
      <c r="A1174" s="25">
        <v>907</v>
      </c>
    </row>
    <row r="1175" ht="15.75">
      <c r="A1175" s="25">
        <v>910</v>
      </c>
    </row>
    <row r="1176" ht="15.75">
      <c r="A1176" s="25">
        <v>911</v>
      </c>
    </row>
    <row r="1177" ht="15.75">
      <c r="A1177" s="25">
        <v>912</v>
      </c>
    </row>
    <row r="1178" ht="15.75">
      <c r="A1178" s="25">
        <v>920</v>
      </c>
    </row>
    <row r="1180" ht="36" customHeight="1"/>
  </sheetData>
  <sheetProtection password="81B0" sheet="1" objects="1" scenarios="1"/>
  <mergeCells count="247">
    <mergeCell ref="C1136:D1136"/>
    <mergeCell ref="C1137:D1137"/>
    <mergeCell ref="C1114:D1114"/>
    <mergeCell ref="C1115:D1115"/>
    <mergeCell ref="C1123:D1123"/>
    <mergeCell ref="C1126:D1126"/>
    <mergeCell ref="C1127:D1127"/>
    <mergeCell ref="C1132:D1132"/>
    <mergeCell ref="C1097:D1097"/>
    <mergeCell ref="C1104:D1104"/>
    <mergeCell ref="C1108:D1108"/>
    <mergeCell ref="C1109:D1109"/>
    <mergeCell ref="C1110:D1110"/>
    <mergeCell ref="C1111:D1111"/>
    <mergeCell ref="C1078:D1078"/>
    <mergeCell ref="C1079:D1079"/>
    <mergeCell ref="C1080:D1080"/>
    <mergeCell ref="C1094:D1094"/>
    <mergeCell ref="C1095:D1095"/>
    <mergeCell ref="C1096:D1096"/>
    <mergeCell ref="C1045:D1045"/>
    <mergeCell ref="C1063:D1063"/>
    <mergeCell ref="C1067:D1067"/>
    <mergeCell ref="C1073:D1073"/>
    <mergeCell ref="C1076:D1076"/>
    <mergeCell ref="C1077:D1077"/>
    <mergeCell ref="E1020:H1020"/>
    <mergeCell ref="I1020:L1020"/>
    <mergeCell ref="C1027:D1027"/>
    <mergeCell ref="C1030:D1030"/>
    <mergeCell ref="C1036:D1036"/>
    <mergeCell ref="C1044:D1044"/>
    <mergeCell ref="C997:D997"/>
    <mergeCell ref="C1001:D1001"/>
    <mergeCell ref="C1002:D1002"/>
    <mergeCell ref="B1011:D1011"/>
    <mergeCell ref="B1013:D1013"/>
    <mergeCell ref="B1016:D1016"/>
    <mergeCell ref="C976:D976"/>
    <mergeCell ref="C979:D979"/>
    <mergeCell ref="C980:D980"/>
    <mergeCell ref="C988:D988"/>
    <mergeCell ref="C991:D991"/>
    <mergeCell ref="C992:D992"/>
    <mergeCell ref="C961:D961"/>
    <mergeCell ref="C962:D962"/>
    <mergeCell ref="C969:D969"/>
    <mergeCell ref="C973:D973"/>
    <mergeCell ref="C974:D974"/>
    <mergeCell ref="C975:D975"/>
    <mergeCell ref="C942:D942"/>
    <mergeCell ref="C943:D943"/>
    <mergeCell ref="C944:D944"/>
    <mergeCell ref="C945:D945"/>
    <mergeCell ref="C959:D959"/>
    <mergeCell ref="C960:D960"/>
    <mergeCell ref="C909:D909"/>
    <mergeCell ref="C910:D910"/>
    <mergeCell ref="C928:D928"/>
    <mergeCell ref="C932:D932"/>
    <mergeCell ref="C938:D938"/>
    <mergeCell ref="C941:D941"/>
    <mergeCell ref="B881:D881"/>
    <mergeCell ref="E885:H885"/>
    <mergeCell ref="I885:L885"/>
    <mergeCell ref="C892:D892"/>
    <mergeCell ref="C895:D895"/>
    <mergeCell ref="C901:D901"/>
    <mergeCell ref="C857:D857"/>
    <mergeCell ref="C862:D862"/>
    <mergeCell ref="C866:D866"/>
    <mergeCell ref="C867:D867"/>
    <mergeCell ref="B876:D876"/>
    <mergeCell ref="B878:D878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B743:D743"/>
    <mergeCell ref="B746:D746"/>
    <mergeCell ref="E750:H750"/>
    <mergeCell ref="I750:L750"/>
    <mergeCell ref="C757:D757"/>
    <mergeCell ref="C760:D760"/>
    <mergeCell ref="C721:D721"/>
    <mergeCell ref="C722:D722"/>
    <mergeCell ref="C727:D727"/>
    <mergeCell ref="C731:D731"/>
    <mergeCell ref="C732:D732"/>
    <mergeCell ref="B741:D741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151" dxfId="190" operator="notEqual" stopIfTrue="1">
      <formula>0</formula>
    </cfRule>
  </conditionalFormatting>
  <conditionalFormatting sqref="D592">
    <cfRule type="cellIs" priority="150" dxfId="190" operator="notEqual" stopIfTrue="1">
      <formula>0</formula>
    </cfRule>
  </conditionalFormatting>
  <conditionalFormatting sqref="E15">
    <cfRule type="cellIs" priority="144" dxfId="196" operator="equal" stopIfTrue="1">
      <formula>98</formula>
    </cfRule>
    <cfRule type="cellIs" priority="146" dxfId="197" operator="equal" stopIfTrue="1">
      <formula>96</formula>
    </cfRule>
    <cfRule type="cellIs" priority="147" dxfId="198" operator="equal" stopIfTrue="1">
      <formula>42</formula>
    </cfRule>
    <cfRule type="cellIs" priority="148" dxfId="199" operator="equal" stopIfTrue="1">
      <formula>97</formula>
    </cfRule>
    <cfRule type="cellIs" priority="149" dxfId="200" operator="equal" stopIfTrue="1">
      <formula>33</formula>
    </cfRule>
  </conditionalFormatting>
  <conditionalFormatting sqref="F15">
    <cfRule type="cellIs" priority="140" dxfId="200" operator="equal" stopIfTrue="1">
      <formula>"ЧУЖДИ СРЕДСТВА"</formula>
    </cfRule>
    <cfRule type="cellIs" priority="141" dxfId="199" operator="equal" stopIfTrue="1">
      <formula>"СЕС - ДМП"</formula>
    </cfRule>
    <cfRule type="cellIs" priority="142" dxfId="198" operator="equal" stopIfTrue="1">
      <formula>"СЕС - РА"</formula>
    </cfRule>
    <cfRule type="cellIs" priority="143" dxfId="197" operator="equal" stopIfTrue="1">
      <formula>"СЕС - ДЕС"</formula>
    </cfRule>
    <cfRule type="cellIs" priority="145" dxfId="196" operator="equal" stopIfTrue="1">
      <formula>"СЕС - КСФ"</formula>
    </cfRule>
  </conditionalFormatting>
  <conditionalFormatting sqref="F178">
    <cfRule type="cellIs" priority="128" dxfId="206" operator="equal" stopIfTrue="1">
      <formula>0</formula>
    </cfRule>
  </conditionalFormatting>
  <conditionalFormatting sqref="E180">
    <cfRule type="cellIs" priority="123" dxfId="196" operator="equal" stopIfTrue="1">
      <formula>98</formula>
    </cfRule>
    <cfRule type="cellIs" priority="124" dxfId="197" operator="equal" stopIfTrue="1">
      <formula>96</formula>
    </cfRule>
    <cfRule type="cellIs" priority="125" dxfId="198" operator="equal" stopIfTrue="1">
      <formula>42</formula>
    </cfRule>
    <cfRule type="cellIs" priority="126" dxfId="199" operator="equal" stopIfTrue="1">
      <formula>97</formula>
    </cfRule>
    <cfRule type="cellIs" priority="127" dxfId="200" operator="equal" stopIfTrue="1">
      <formula>33</formula>
    </cfRule>
  </conditionalFormatting>
  <conditionalFormatting sqref="F180">
    <cfRule type="cellIs" priority="118" dxfId="200" operator="equal" stopIfTrue="1">
      <formula>"ЧУЖДИ СРЕДСТВА"</formula>
    </cfRule>
    <cfRule type="cellIs" priority="119" dxfId="199" operator="equal" stopIfTrue="1">
      <formula>"СЕС - ДМП"</formula>
    </cfRule>
    <cfRule type="cellIs" priority="120" dxfId="198" operator="equal" stopIfTrue="1">
      <formula>"СЕС - РА"</formula>
    </cfRule>
    <cfRule type="cellIs" priority="121" dxfId="197" operator="equal" stopIfTrue="1">
      <formula>"СЕС - ДЕС"</formula>
    </cfRule>
    <cfRule type="cellIs" priority="122" dxfId="196" operator="equal" stopIfTrue="1">
      <formula>"СЕС - КСФ"</formula>
    </cfRule>
  </conditionalFormatting>
  <conditionalFormatting sqref="F347">
    <cfRule type="cellIs" priority="117" dxfId="206" operator="equal" stopIfTrue="1">
      <formula>0</formula>
    </cfRule>
  </conditionalFormatting>
  <conditionalFormatting sqref="E349">
    <cfRule type="cellIs" priority="112" dxfId="196" operator="equal" stopIfTrue="1">
      <formula>98</formula>
    </cfRule>
    <cfRule type="cellIs" priority="113" dxfId="197" operator="equal" stopIfTrue="1">
      <formula>96</formula>
    </cfRule>
    <cfRule type="cellIs" priority="114" dxfId="198" operator="equal" stopIfTrue="1">
      <formula>42</formula>
    </cfRule>
    <cfRule type="cellIs" priority="115" dxfId="199" operator="equal" stopIfTrue="1">
      <formula>97</formula>
    </cfRule>
    <cfRule type="cellIs" priority="116" dxfId="200" operator="equal" stopIfTrue="1">
      <formula>33</formula>
    </cfRule>
  </conditionalFormatting>
  <conditionalFormatting sqref="F349">
    <cfRule type="cellIs" priority="107" dxfId="200" operator="equal" stopIfTrue="1">
      <formula>"ЧУЖДИ СРЕДСТВА"</formula>
    </cfRule>
    <cfRule type="cellIs" priority="108" dxfId="199" operator="equal" stopIfTrue="1">
      <formula>"СЕС - ДМП"</formula>
    </cfRule>
    <cfRule type="cellIs" priority="109" dxfId="198" operator="equal" stopIfTrue="1">
      <formula>"СЕС - РА"</formula>
    </cfRule>
    <cfRule type="cellIs" priority="110" dxfId="197" operator="equal" stopIfTrue="1">
      <formula>"СЕС - ДЕС"</formula>
    </cfRule>
    <cfRule type="cellIs" priority="111" dxfId="196" operator="equal" stopIfTrue="1">
      <formula>"СЕС - КСФ"</formula>
    </cfRule>
  </conditionalFormatting>
  <conditionalFormatting sqref="F432">
    <cfRule type="cellIs" priority="106" dxfId="206" operator="equal" stopIfTrue="1">
      <formula>0</formula>
    </cfRule>
  </conditionalFormatting>
  <conditionalFormatting sqref="E434">
    <cfRule type="cellIs" priority="101" dxfId="196" operator="equal" stopIfTrue="1">
      <formula>98</formula>
    </cfRule>
    <cfRule type="cellIs" priority="102" dxfId="197" operator="equal" stopIfTrue="1">
      <formula>96</formula>
    </cfRule>
    <cfRule type="cellIs" priority="103" dxfId="198" operator="equal" stopIfTrue="1">
      <formula>42</formula>
    </cfRule>
    <cfRule type="cellIs" priority="104" dxfId="199" operator="equal" stopIfTrue="1">
      <formula>97</formula>
    </cfRule>
    <cfRule type="cellIs" priority="105" dxfId="200" operator="equal" stopIfTrue="1">
      <formula>33</formula>
    </cfRule>
  </conditionalFormatting>
  <conditionalFormatting sqref="F434">
    <cfRule type="cellIs" priority="96" dxfId="200" operator="equal" stopIfTrue="1">
      <formula>"ЧУЖДИ СРЕДСТВА"</formula>
    </cfRule>
    <cfRule type="cellIs" priority="97" dxfId="199" operator="equal" stopIfTrue="1">
      <formula>"СЕС - ДМП"</formula>
    </cfRule>
    <cfRule type="cellIs" priority="98" dxfId="198" operator="equal" stopIfTrue="1">
      <formula>"СЕС - РА"</formula>
    </cfRule>
    <cfRule type="cellIs" priority="99" dxfId="197" operator="equal" stopIfTrue="1">
      <formula>"СЕС - ДЕС"</formula>
    </cfRule>
    <cfRule type="cellIs" priority="100" dxfId="196" operator="equal" stopIfTrue="1">
      <formula>"СЕС - КСФ"</formula>
    </cfRule>
  </conditionalFormatting>
  <conditionalFormatting sqref="E441">
    <cfRule type="cellIs" priority="95" dxfId="207" operator="notEqual" stopIfTrue="1">
      <formula>0</formula>
    </cfRule>
  </conditionalFormatting>
  <conditionalFormatting sqref="F441">
    <cfRule type="cellIs" priority="94" dxfId="207" operator="notEqual" stopIfTrue="1">
      <formula>0</formula>
    </cfRule>
  </conditionalFormatting>
  <conditionalFormatting sqref="G441">
    <cfRule type="cellIs" priority="93" dxfId="207" operator="notEqual" stopIfTrue="1">
      <formula>0</formula>
    </cfRule>
  </conditionalFormatting>
  <conditionalFormatting sqref="H441">
    <cfRule type="cellIs" priority="92" dxfId="207" operator="notEqual" stopIfTrue="1">
      <formula>0</formula>
    </cfRule>
  </conditionalFormatting>
  <conditionalFormatting sqref="I441">
    <cfRule type="cellIs" priority="91" dxfId="207" operator="notEqual" stopIfTrue="1">
      <formula>0</formula>
    </cfRule>
  </conditionalFormatting>
  <conditionalFormatting sqref="J441">
    <cfRule type="cellIs" priority="90" dxfId="207" operator="notEqual" stopIfTrue="1">
      <formula>0</formula>
    </cfRule>
  </conditionalFormatting>
  <conditionalFormatting sqref="K441">
    <cfRule type="cellIs" priority="89" dxfId="207" operator="notEqual" stopIfTrue="1">
      <formula>0</formula>
    </cfRule>
  </conditionalFormatting>
  <conditionalFormatting sqref="L441">
    <cfRule type="cellIs" priority="88" dxfId="207" operator="notEqual" stopIfTrue="1">
      <formula>0</formula>
    </cfRule>
  </conditionalFormatting>
  <conditionalFormatting sqref="E592">
    <cfRule type="cellIs" priority="87" dxfId="207" operator="notEqual" stopIfTrue="1">
      <formula>0</formula>
    </cfRule>
  </conditionalFormatting>
  <conditionalFormatting sqref="F592:G592">
    <cfRule type="cellIs" priority="86" dxfId="207" operator="notEqual" stopIfTrue="1">
      <formula>0</formula>
    </cfRule>
  </conditionalFormatting>
  <conditionalFormatting sqref="H592">
    <cfRule type="cellIs" priority="85" dxfId="207" operator="notEqual" stopIfTrue="1">
      <formula>0</formula>
    </cfRule>
  </conditionalFormatting>
  <conditionalFormatting sqref="I592">
    <cfRule type="cellIs" priority="84" dxfId="207" operator="notEqual" stopIfTrue="1">
      <formula>0</formula>
    </cfRule>
  </conditionalFormatting>
  <conditionalFormatting sqref="J592:K592">
    <cfRule type="cellIs" priority="83" dxfId="207" operator="notEqual" stopIfTrue="1">
      <formula>0</formula>
    </cfRule>
  </conditionalFormatting>
  <conditionalFormatting sqref="L592">
    <cfRule type="cellIs" priority="82" dxfId="207" operator="notEqual" stopIfTrue="1">
      <formula>0</formula>
    </cfRule>
  </conditionalFormatting>
  <conditionalFormatting sqref="F571">
    <cfRule type="cellIs" priority="81" dxfId="208" operator="equal" stopIfTrue="1">
      <formula>0</formula>
    </cfRule>
  </conditionalFormatting>
  <conditionalFormatting sqref="F448">
    <cfRule type="cellIs" priority="80" dxfId="206" operator="equal" stopIfTrue="1">
      <formula>0</formula>
    </cfRule>
  </conditionalFormatting>
  <conditionalFormatting sqref="E450">
    <cfRule type="cellIs" priority="75" dxfId="196" operator="equal" stopIfTrue="1">
      <formula>98</formula>
    </cfRule>
    <cfRule type="cellIs" priority="76" dxfId="197" operator="equal" stopIfTrue="1">
      <formula>96</formula>
    </cfRule>
    <cfRule type="cellIs" priority="77" dxfId="198" operator="equal" stopIfTrue="1">
      <formula>42</formula>
    </cfRule>
    <cfRule type="cellIs" priority="78" dxfId="199" operator="equal" stopIfTrue="1">
      <formula>97</formula>
    </cfRule>
    <cfRule type="cellIs" priority="79" dxfId="200" operator="equal" stopIfTrue="1">
      <formula>33</formula>
    </cfRule>
  </conditionalFormatting>
  <conditionalFormatting sqref="F450">
    <cfRule type="cellIs" priority="70" dxfId="200" operator="equal" stopIfTrue="1">
      <formula>"ЧУЖДИ СРЕДСТВА"</formula>
    </cfRule>
    <cfRule type="cellIs" priority="71" dxfId="199" operator="equal" stopIfTrue="1">
      <formula>"СЕС - ДМП"</formula>
    </cfRule>
    <cfRule type="cellIs" priority="72" dxfId="198" operator="equal" stopIfTrue="1">
      <formula>"СЕС - РА"</formula>
    </cfRule>
    <cfRule type="cellIs" priority="73" dxfId="197" operator="equal" stopIfTrue="1">
      <formula>"СЕС - ДЕС"</formula>
    </cfRule>
    <cfRule type="cellIs" priority="74" dxfId="196" operator="equal" stopIfTrue="1">
      <formula>"СЕС - КСФ"</formula>
    </cfRule>
  </conditionalFormatting>
  <conditionalFormatting sqref="I571">
    <cfRule type="cellIs" priority="69" dxfId="208" operator="equal" stopIfTrue="1">
      <formula>0</formula>
    </cfRule>
  </conditionalFormatting>
  <conditionalFormatting sqref="I9:J9">
    <cfRule type="cellIs" priority="65" dxfId="201" operator="between" stopIfTrue="1">
      <formula>1000000000000</formula>
      <formula>9999999999999990</formula>
    </cfRule>
    <cfRule type="cellIs" priority="66" dxfId="202" operator="between" stopIfTrue="1">
      <formula>10000000000</formula>
      <formula>999999999999</formula>
    </cfRule>
    <cfRule type="cellIs" priority="67" dxfId="203" operator="between" stopIfTrue="1">
      <formula>1000000</formula>
      <formula>99999999</formula>
    </cfRule>
    <cfRule type="cellIs" priority="68" dxfId="209" operator="between" stopIfTrue="1">
      <formula>100</formula>
      <formula>9900</formula>
    </cfRule>
  </conditionalFormatting>
  <conditionalFormatting sqref="F611">
    <cfRule type="cellIs" priority="64" dxfId="206" operator="equal" stopIfTrue="1">
      <formula>0</formula>
    </cfRule>
  </conditionalFormatting>
  <conditionalFormatting sqref="E613">
    <cfRule type="cellIs" priority="59" dxfId="196" operator="equal" stopIfTrue="1">
      <formula>98</formula>
    </cfRule>
    <cfRule type="cellIs" priority="60" dxfId="197" operator="equal" stopIfTrue="1">
      <formula>96</formula>
    </cfRule>
    <cfRule type="cellIs" priority="61" dxfId="198" operator="equal" stopIfTrue="1">
      <formula>42</formula>
    </cfRule>
    <cfRule type="cellIs" priority="62" dxfId="199" operator="equal" stopIfTrue="1">
      <formula>97</formula>
    </cfRule>
    <cfRule type="cellIs" priority="63" dxfId="200" operator="equal" stopIfTrue="1">
      <formula>33</formula>
    </cfRule>
  </conditionalFormatting>
  <conditionalFormatting sqref="F613">
    <cfRule type="cellIs" priority="54" dxfId="200" operator="equal" stopIfTrue="1">
      <formula>"ЧУЖДИ СРЕДСТВА"</formula>
    </cfRule>
    <cfRule type="cellIs" priority="55" dxfId="199" operator="equal" stopIfTrue="1">
      <formula>"СЕС - ДМП"</formula>
    </cfRule>
    <cfRule type="cellIs" priority="56" dxfId="198" operator="equal" stopIfTrue="1">
      <formula>"СЕС - РА"</formula>
    </cfRule>
    <cfRule type="cellIs" priority="57" dxfId="197" operator="equal" stopIfTrue="1">
      <formula>"СЕС - ДЕС"</formula>
    </cfRule>
    <cfRule type="cellIs" priority="58" dxfId="196" operator="equal" stopIfTrue="1">
      <formula>"СЕС - КСФ"</formula>
    </cfRule>
  </conditionalFormatting>
  <conditionalFormatting sqref="D620">
    <cfRule type="cellIs" priority="53" dxfId="0" operator="notEqual" stopIfTrue="1">
      <formula>"ИЗБЕРЕТЕ ДЕЙНОСТ"</formula>
    </cfRule>
  </conditionalFormatting>
  <conditionalFormatting sqref="D736">
    <cfRule type="cellIs" priority="52" dxfId="210" operator="equal" stopIfTrue="1">
      <formula>0</formula>
    </cfRule>
  </conditionalFormatting>
  <conditionalFormatting sqref="C620">
    <cfRule type="cellIs" priority="51" dxfId="0" operator="notEqual" stopIfTrue="1">
      <formula>0</formula>
    </cfRule>
  </conditionalFormatting>
  <conditionalFormatting sqref="D618">
    <cfRule type="cellIs" priority="50" dxfId="0" operator="notEqual" stopIfTrue="1">
      <formula>"ИЗБЕРЕТЕ ДЕЙНОСТ"</formula>
    </cfRule>
  </conditionalFormatting>
  <conditionalFormatting sqref="C618">
    <cfRule type="cellIs" priority="49" dxfId="0" operator="notEqual" stopIfTrue="1">
      <formula>0</formula>
    </cfRule>
  </conditionalFormatting>
  <conditionalFormatting sqref="F746">
    <cfRule type="cellIs" priority="48" dxfId="206" operator="equal" stopIfTrue="1">
      <formula>0</formula>
    </cfRule>
  </conditionalFormatting>
  <conditionalFormatting sqref="E748">
    <cfRule type="cellIs" priority="43" dxfId="196" operator="equal" stopIfTrue="1">
      <formula>98</formula>
    </cfRule>
    <cfRule type="cellIs" priority="44" dxfId="197" operator="equal" stopIfTrue="1">
      <formula>96</formula>
    </cfRule>
    <cfRule type="cellIs" priority="45" dxfId="198" operator="equal" stopIfTrue="1">
      <formula>42</formula>
    </cfRule>
    <cfRule type="cellIs" priority="46" dxfId="199" operator="equal" stopIfTrue="1">
      <formula>97</formula>
    </cfRule>
    <cfRule type="cellIs" priority="47" dxfId="200" operator="equal" stopIfTrue="1">
      <formula>33</formula>
    </cfRule>
  </conditionalFormatting>
  <conditionalFormatting sqref="F748">
    <cfRule type="cellIs" priority="38" dxfId="200" operator="equal" stopIfTrue="1">
      <formula>"ЧУЖДИ СРЕДСТВА"</formula>
    </cfRule>
    <cfRule type="cellIs" priority="39" dxfId="199" operator="equal" stopIfTrue="1">
      <formula>"СЕС - ДМП"</formula>
    </cfRule>
    <cfRule type="cellIs" priority="40" dxfId="198" operator="equal" stopIfTrue="1">
      <formula>"СЕС - РА"</formula>
    </cfRule>
    <cfRule type="cellIs" priority="41" dxfId="197" operator="equal" stopIfTrue="1">
      <formula>"СЕС - ДЕС"</formula>
    </cfRule>
    <cfRule type="cellIs" priority="42" dxfId="196" operator="equal" stopIfTrue="1">
      <formula>"СЕС - КСФ"</formula>
    </cfRule>
  </conditionalFormatting>
  <conditionalFormatting sqref="D755">
    <cfRule type="cellIs" priority="37" dxfId="0" operator="notEqual" stopIfTrue="1">
      <formula>"ИЗБЕРЕТЕ ДЕЙНОСТ"</formula>
    </cfRule>
  </conditionalFormatting>
  <conditionalFormatting sqref="D871">
    <cfRule type="cellIs" priority="36" dxfId="210" operator="equal" stopIfTrue="1">
      <formula>0</formula>
    </cfRule>
  </conditionalFormatting>
  <conditionalFormatting sqref="C755">
    <cfRule type="cellIs" priority="35" dxfId="0" operator="notEqual" stopIfTrue="1">
      <formula>0</formula>
    </cfRule>
  </conditionalFormatting>
  <conditionalFormatting sqref="D753">
    <cfRule type="cellIs" priority="34" dxfId="0" operator="notEqual" stopIfTrue="1">
      <formula>"ИЗБЕРЕТЕ ДЕЙНОСТ"</formula>
    </cfRule>
  </conditionalFormatting>
  <conditionalFormatting sqref="C753">
    <cfRule type="cellIs" priority="33" dxfId="0" operator="notEqual" stopIfTrue="1">
      <formula>0</formula>
    </cfRule>
  </conditionalFormatting>
  <conditionalFormatting sqref="F881">
    <cfRule type="cellIs" priority="32" dxfId="206" operator="equal" stopIfTrue="1">
      <formula>0</formula>
    </cfRule>
  </conditionalFormatting>
  <conditionalFormatting sqref="E883">
    <cfRule type="cellIs" priority="27" dxfId="196" operator="equal" stopIfTrue="1">
      <formula>98</formula>
    </cfRule>
    <cfRule type="cellIs" priority="28" dxfId="197" operator="equal" stopIfTrue="1">
      <formula>96</formula>
    </cfRule>
    <cfRule type="cellIs" priority="29" dxfId="198" operator="equal" stopIfTrue="1">
      <formula>42</formula>
    </cfRule>
    <cfRule type="cellIs" priority="30" dxfId="199" operator="equal" stopIfTrue="1">
      <formula>97</formula>
    </cfRule>
    <cfRule type="cellIs" priority="31" dxfId="200" operator="equal" stopIfTrue="1">
      <formula>33</formula>
    </cfRule>
  </conditionalFormatting>
  <conditionalFormatting sqref="F883">
    <cfRule type="cellIs" priority="22" dxfId="200" operator="equal" stopIfTrue="1">
      <formula>"ЧУЖДИ СРЕДСТВА"</formula>
    </cfRule>
    <cfRule type="cellIs" priority="23" dxfId="199" operator="equal" stopIfTrue="1">
      <formula>"СЕС - ДМП"</formula>
    </cfRule>
    <cfRule type="cellIs" priority="24" dxfId="198" operator="equal" stopIfTrue="1">
      <formula>"СЕС - РА"</formula>
    </cfRule>
    <cfRule type="cellIs" priority="25" dxfId="197" operator="equal" stopIfTrue="1">
      <formula>"СЕС - ДЕС"</formula>
    </cfRule>
    <cfRule type="cellIs" priority="26" dxfId="196" operator="equal" stopIfTrue="1">
      <formula>"СЕС - КСФ"</formula>
    </cfRule>
  </conditionalFormatting>
  <conditionalFormatting sqref="D890">
    <cfRule type="cellIs" priority="21" dxfId="0" operator="notEqual" stopIfTrue="1">
      <formula>"ИЗБЕРЕТЕ ДЕЙНОСТ"</formula>
    </cfRule>
  </conditionalFormatting>
  <conditionalFormatting sqref="D1006">
    <cfRule type="cellIs" priority="20" dxfId="210" operator="equal" stopIfTrue="1">
      <formula>0</formula>
    </cfRule>
  </conditionalFormatting>
  <conditionalFormatting sqref="C890">
    <cfRule type="cellIs" priority="19" dxfId="0" operator="notEqual" stopIfTrue="1">
      <formula>0</formula>
    </cfRule>
  </conditionalFormatting>
  <conditionalFormatting sqref="D888">
    <cfRule type="cellIs" priority="18" dxfId="0" operator="notEqual" stopIfTrue="1">
      <formula>"ИЗБЕРЕТЕ ДЕЙНОСТ"</formula>
    </cfRule>
  </conditionalFormatting>
  <conditionalFormatting sqref="C888">
    <cfRule type="cellIs" priority="17" dxfId="0" operator="notEqual" stopIfTrue="1">
      <formula>0</formula>
    </cfRule>
  </conditionalFormatting>
  <conditionalFormatting sqref="F1016">
    <cfRule type="cellIs" priority="16" dxfId="206" operator="equal" stopIfTrue="1">
      <formula>0</formula>
    </cfRule>
  </conditionalFormatting>
  <conditionalFormatting sqref="E1018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018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D1025">
    <cfRule type="cellIs" priority="5" dxfId="0" operator="notEqual" stopIfTrue="1">
      <formula>"ИЗБЕРЕТЕ ДЕЙНОСТ"</formula>
    </cfRule>
  </conditionalFormatting>
  <conditionalFormatting sqref="D1141">
    <cfRule type="cellIs" priority="4" dxfId="210" operator="equal" stopIfTrue="1">
      <formula>0</formula>
    </cfRule>
  </conditionalFormatting>
  <conditionalFormatting sqref="C1025">
    <cfRule type="cellIs" priority="3" dxfId="0" operator="notEqual" stopIfTrue="1">
      <formula>0</formula>
    </cfRule>
  </conditionalFormatting>
  <conditionalFormatting sqref="D1023">
    <cfRule type="cellIs" priority="2" dxfId="0" operator="notEqual" stopIfTrue="1">
      <formula>"ИЗБЕРЕТЕ ДЕЙНОСТ"</formula>
    </cfRule>
  </conditionalFormatting>
  <conditionalFormatting sqref="C1023">
    <cfRule type="cellIs" priority="1" dxfId="0" operator="notEqual" stopIfTrue="1">
      <formula>0</formula>
    </cfRule>
  </conditionalFormatting>
  <dataValidations count="16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 F1031:K1035 F1074:K1079 F1064:K1066 F1046:K1062 F1028:K1029 F1085:K1086 F1037:K1044 F1128:K1131 F1124:K1126 F1116:K1122 F1112:K1114 F1105:K1110 F1098:K1103 F1137:K1137 F1133:K1134 F1088:K1096 F1081:K1083 F1068:K1071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 E892:E1006 E1027:E1141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 F937:K937 F949:K949 F1000:K1000 F1072:K1072 F1084:K1084 F1135:K1135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18 D753 D888 D1023">
      <formula1>OP_LIST</formula1>
    </dataValidation>
    <dataValidation type="list" allowBlank="1" showInputMessage="1" showErrorMessage="1" promptTitle="ВЪВЕДЕТЕ ДЕЙНОСТ" sqref="D620 D755 D890 D1025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8">
        <f>$B$7</f>
        <v>0</v>
      </c>
      <c r="J14" s="1739"/>
      <c r="K14" s="1739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4" t="s">
        <v>935</v>
      </c>
      <c r="M23" s="1775"/>
      <c r="N23" s="1775"/>
      <c r="O23" s="1776"/>
      <c r="P23" s="1783" t="s">
        <v>936</v>
      </c>
      <c r="Q23" s="1784"/>
      <c r="R23" s="1784"/>
      <c r="S23" s="178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3" t="s">
        <v>803</v>
      </c>
      <c r="K30" s="176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9" t="s">
        <v>806</v>
      </c>
      <c r="K33" s="176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1" t="s">
        <v>209</v>
      </c>
      <c r="K39" s="176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7" t="s">
        <v>214</v>
      </c>
      <c r="K47" s="175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9" t="s">
        <v>215</v>
      </c>
      <c r="K48" s="176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3" t="s">
        <v>290</v>
      </c>
      <c r="K66" s="1754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3" t="s">
        <v>780</v>
      </c>
      <c r="K70" s="1754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3" t="s">
        <v>234</v>
      </c>
      <c r="K76" s="1754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3" t="s">
        <v>236</v>
      </c>
      <c r="K79" s="1754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5" t="s">
        <v>237</v>
      </c>
      <c r="K80" s="175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5" t="s">
        <v>238</v>
      </c>
      <c r="K81" s="175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5" t="s">
        <v>1759</v>
      </c>
      <c r="K82" s="175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3" t="s">
        <v>239</v>
      </c>
      <c r="K83" s="1754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3" t="s">
        <v>251</v>
      </c>
      <c r="K97" s="1754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3" t="s">
        <v>252</v>
      </c>
      <c r="K98" s="1754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3" t="s">
        <v>253</v>
      </c>
      <c r="K99" s="1754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3" t="s">
        <v>254</v>
      </c>
      <c r="K100" s="1754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3" t="s">
        <v>1760</v>
      </c>
      <c r="K107" s="1754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3" t="s">
        <v>1757</v>
      </c>
      <c r="K111" s="1754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3" t="s">
        <v>1758</v>
      </c>
      <c r="K112" s="1754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5" t="s">
        <v>264</v>
      </c>
      <c r="K113" s="175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3" t="s">
        <v>291</v>
      </c>
      <c r="K114" s="1754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1" t="s">
        <v>265</v>
      </c>
      <c r="K117" s="175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1" t="s">
        <v>266</v>
      </c>
      <c r="K118" s="175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1" t="s">
        <v>679</v>
      </c>
      <c r="K126" s="175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1" t="s">
        <v>741</v>
      </c>
      <c r="K129" s="175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3" t="s">
        <v>742</v>
      </c>
      <c r="K130" s="1754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6" t="s">
        <v>987</v>
      </c>
      <c r="K135" s="174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8" t="s">
        <v>750</v>
      </c>
      <c r="K139" s="174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8" t="s">
        <v>750</v>
      </c>
      <c r="K140" s="174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206" operator="equal" stopIfTrue="1">
      <formula>0</formula>
    </cfRule>
  </conditionalFormatting>
  <conditionalFormatting sqref="L21">
    <cfRule type="cellIs" priority="20" dxfId="196" operator="equal" stopIfTrue="1">
      <formula>98</formula>
    </cfRule>
    <cfRule type="cellIs" priority="21" dxfId="197" operator="equal" stopIfTrue="1">
      <formula>96</formula>
    </cfRule>
    <cfRule type="cellIs" priority="22" dxfId="198" operator="equal" stopIfTrue="1">
      <formula>42</formula>
    </cfRule>
    <cfRule type="cellIs" priority="23" dxfId="199" operator="equal" stopIfTrue="1">
      <formula>97</formula>
    </cfRule>
    <cfRule type="cellIs" priority="24" dxfId="200" operator="equal" stopIfTrue="1">
      <formula>33</formula>
    </cfRule>
  </conditionalFormatting>
  <conditionalFormatting sqref="M21">
    <cfRule type="cellIs" priority="15" dxfId="200" operator="equal" stopIfTrue="1">
      <formula>"ЧУЖДИ СРЕДСТВА"</formula>
    </cfRule>
    <cfRule type="cellIs" priority="16" dxfId="199" operator="equal" stopIfTrue="1">
      <formula>"СЕС - ДМП"</formula>
    </cfRule>
    <cfRule type="cellIs" priority="17" dxfId="198" operator="equal" stopIfTrue="1">
      <formula>"СЕС - РА"</formula>
    </cfRule>
    <cfRule type="cellIs" priority="18" dxfId="197" operator="equal" stopIfTrue="1">
      <formula>"СЕС - ДЕС"</formula>
    </cfRule>
    <cfRule type="cellIs" priority="19" dxfId="196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210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2016-11-09T14:33:59Z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