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<sst xmlns="http://schemas.openxmlformats.org/spreadsheetml/2006/main" count="2945" uniqueCount="2082">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</sst>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5" fillId="2" borderId="0" applyNumberFormat="0" applyBorder="0" applyAlignment="0" applyProtection="0"/>
    <xf numFmtId="0" fontId="205" fillId="3" borderId="0" applyNumberFormat="0" applyBorder="0" applyAlignment="0" applyProtection="0"/>
    <xf numFmtId="0" fontId="205" fillId="4" borderId="0" applyNumberFormat="0" applyBorder="0" applyAlignment="0" applyProtection="0"/>
    <xf numFmtId="0" fontId="205" fillId="5" borderId="0" applyNumberFormat="0" applyBorder="0" applyAlignment="0" applyProtection="0"/>
    <xf numFmtId="0" fontId="205" fillId="6" borderId="0" applyNumberFormat="0" applyBorder="0" applyAlignment="0" applyProtection="0"/>
    <xf numFmtId="0" fontId="205" fillId="7" borderId="0" applyNumberFormat="0" applyBorder="0" applyAlignment="0" applyProtection="0"/>
    <xf numFmtId="0" fontId="205" fillId="8" borderId="0" applyNumberFormat="0" applyBorder="0" applyAlignment="0" applyProtection="0"/>
    <xf numFmtId="0" fontId="205" fillId="9" borderId="0" applyNumberFormat="0" applyBorder="0" applyAlignment="0" applyProtection="0"/>
    <xf numFmtId="0" fontId="205" fillId="10" borderId="0" applyNumberFormat="0" applyBorder="0" applyAlignment="0" applyProtection="0"/>
    <xf numFmtId="0" fontId="205" fillId="11" borderId="0" applyNumberFormat="0" applyBorder="0" applyAlignment="0" applyProtection="0"/>
    <xf numFmtId="0" fontId="205" fillId="12" borderId="0" applyNumberFormat="0" applyBorder="0" applyAlignment="0" applyProtection="0"/>
    <xf numFmtId="0" fontId="205" fillId="13" borderId="0" applyNumberFormat="0" applyBorder="0" applyAlignment="0" applyProtection="0"/>
    <xf numFmtId="0" fontId="206" fillId="14" borderId="0" applyNumberFormat="0" applyBorder="0" applyAlignment="0" applyProtection="0"/>
    <xf numFmtId="0" fontId="206" fillId="15" borderId="0" applyNumberFormat="0" applyBorder="0" applyAlignment="0" applyProtection="0"/>
    <xf numFmtId="0" fontId="206" fillId="16" borderId="0" applyNumberFormat="0" applyBorder="0" applyAlignment="0" applyProtection="0"/>
    <xf numFmtId="0" fontId="206" fillId="17" borderId="0" applyNumberFormat="0" applyBorder="0" applyAlignment="0" applyProtection="0"/>
    <xf numFmtId="0" fontId="206" fillId="18" borderId="0" applyNumberFormat="0" applyBorder="0" applyAlignment="0" applyProtection="0"/>
    <xf numFmtId="0" fontId="206" fillId="19" borderId="0" applyNumberFormat="0" applyBorder="0" applyAlignment="0" applyProtection="0"/>
    <xf numFmtId="0" fontId="20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8" fillId="0" borderId="0">
      <alignment/>
      <protection/>
    </xf>
    <xf numFmtId="0" fontId="20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6" fillId="20" borderId="0" applyNumberFormat="0" applyBorder="0" applyAlignment="0" applyProtection="0"/>
    <xf numFmtId="0" fontId="206" fillId="21" borderId="0" applyNumberFormat="0" applyBorder="0" applyAlignment="0" applyProtection="0"/>
    <xf numFmtId="0" fontId="206" fillId="22" borderId="0" applyNumberFormat="0" applyBorder="0" applyAlignment="0" applyProtection="0"/>
    <xf numFmtId="0" fontId="206" fillId="23" borderId="0" applyNumberFormat="0" applyBorder="0" applyAlignment="0" applyProtection="0"/>
    <xf numFmtId="0" fontId="206" fillId="24" borderId="0" applyNumberFormat="0" applyBorder="0" applyAlignment="0" applyProtection="0"/>
    <xf numFmtId="0" fontId="20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9" fillId="27" borderId="2" applyNumberFormat="0" applyAlignment="0" applyProtection="0"/>
    <xf numFmtId="0" fontId="210" fillId="28" borderId="0" applyNumberFormat="0" applyBorder="0" applyAlignment="0" applyProtection="0"/>
    <xf numFmtId="0" fontId="211" fillId="0" borderId="0" applyNumberFormat="0" applyFill="0" applyBorder="0" applyAlignment="0" applyProtection="0"/>
    <xf numFmtId="0" fontId="212" fillId="0" borderId="3" applyNumberFormat="0" applyFill="0" applyAlignment="0" applyProtection="0"/>
    <xf numFmtId="0" fontId="213" fillId="0" borderId="4" applyNumberFormat="0" applyFill="0" applyAlignment="0" applyProtection="0"/>
    <xf numFmtId="0" fontId="214" fillId="0" borderId="5" applyNumberFormat="0" applyFill="0" applyAlignment="0" applyProtection="0"/>
    <xf numFmtId="0" fontId="2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5" fillId="29" borderId="6" applyNumberFormat="0" applyAlignment="0" applyProtection="0"/>
    <xf numFmtId="0" fontId="216" fillId="29" borderId="2" applyNumberFormat="0" applyAlignment="0" applyProtection="0"/>
    <xf numFmtId="0" fontId="217" fillId="30" borderId="7" applyNumberFormat="0" applyAlignment="0" applyProtection="0"/>
    <xf numFmtId="0" fontId="218" fillId="31" borderId="0" applyNumberFormat="0" applyBorder="0" applyAlignment="0" applyProtection="0"/>
    <xf numFmtId="0" fontId="219" fillId="32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3" fillId="0" borderId="8" applyNumberFormat="0" applyFill="0" applyAlignment="0" applyProtection="0"/>
    <xf numFmtId="0" fontId="224" fillId="0" borderId="9" applyNumberFormat="0" applyFill="0" applyAlignment="0" applyProtection="0"/>
    <xf numFmtId="0" fontId="225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8" fillId="26" borderId="12" xfId="0" applyNumberFormat="1" applyFont="1" applyFill="1" applyBorder="1" applyAlignment="1" applyProtection="1">
      <alignment horizontal="center" vertical="center"/>
      <protection/>
    </xf>
    <xf numFmtId="0" fontId="22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0" fillId="42" borderId="14" xfId="42" applyFont="1" applyFill="1" applyBorder="1" applyAlignment="1">
      <alignment horizontal="left" vertical="center" wrapText="1"/>
      <protection/>
    </xf>
    <xf numFmtId="0" fontId="231" fillId="42" borderId="15" xfId="42" applyFont="1" applyFill="1" applyBorder="1" applyAlignment="1">
      <alignment horizontal="center" vertical="center" wrapText="1"/>
      <protection/>
    </xf>
    <xf numFmtId="0" fontId="230" fillId="42" borderId="16" xfId="34" applyFont="1" applyFill="1" applyBorder="1" applyAlignment="1">
      <alignment horizontal="center" vertical="center" wrapText="1"/>
      <protection/>
    </xf>
    <xf numFmtId="0" fontId="230" fillId="42" borderId="17" xfId="34" applyFont="1" applyFill="1" applyBorder="1" applyAlignment="1">
      <alignment horizontal="center" vertical="center"/>
      <protection/>
    </xf>
    <xf numFmtId="0" fontId="230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2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3" fillId="26" borderId="23" xfId="34" applyNumberFormat="1" applyFont="1" applyFill="1" applyBorder="1" applyAlignment="1">
      <alignment horizontal="right" vertical="center"/>
      <protection/>
    </xf>
    <xf numFmtId="3" fontId="233" fillId="26" borderId="24" xfId="34" applyNumberFormat="1" applyFont="1" applyFill="1" applyBorder="1" applyAlignment="1" applyProtection="1">
      <alignment horizontal="right" vertical="center"/>
      <protection/>
    </xf>
    <xf numFmtId="3" fontId="233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4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4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3" fillId="26" borderId="17" xfId="34" applyNumberFormat="1" applyFont="1" applyFill="1" applyBorder="1" applyAlignment="1">
      <alignment horizontal="right" vertical="center"/>
      <protection/>
    </xf>
    <xf numFmtId="3" fontId="233" fillId="26" borderId="12" xfId="34" applyNumberFormat="1" applyFont="1" applyFill="1" applyBorder="1" applyAlignment="1" applyProtection="1">
      <alignment horizontal="right" vertical="center"/>
      <protection/>
    </xf>
    <xf numFmtId="3" fontId="23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3" fillId="26" borderId="17" xfId="34" applyNumberFormat="1" applyFont="1" applyFill="1" applyBorder="1" applyAlignment="1" applyProtection="1">
      <alignment horizontal="right" vertical="center"/>
      <protection locked="0"/>
    </xf>
    <xf numFmtId="3" fontId="23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5" fillId="42" borderId="49" xfId="42" applyFont="1" applyFill="1" applyBorder="1" applyAlignment="1" applyProtection="1" quotePrefix="1">
      <alignment horizontal="right" vertical="center"/>
      <protection/>
    </xf>
    <xf numFmtId="0" fontId="229" fillId="42" borderId="50" xfId="42" applyFont="1" applyFill="1" applyBorder="1" applyAlignment="1" applyProtection="1">
      <alignment horizontal="right" vertical="center"/>
      <protection/>
    </xf>
    <xf numFmtId="0" fontId="230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6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8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7" fillId="47" borderId="14" xfId="34" applyFont="1" applyFill="1" applyBorder="1" applyAlignment="1" applyProtection="1">
      <alignment vertical="center"/>
      <protection/>
    </xf>
    <xf numFmtId="0" fontId="237" fillId="47" borderId="15" xfId="34" applyFont="1" applyFill="1" applyBorder="1" applyAlignment="1" applyProtection="1">
      <alignment horizontal="center" vertical="center"/>
      <protection/>
    </xf>
    <xf numFmtId="0" fontId="238" fillId="47" borderId="16" xfId="34" applyFont="1" applyFill="1" applyBorder="1" applyAlignment="1" applyProtection="1">
      <alignment horizontal="center" vertical="center" wrapText="1"/>
      <protection/>
    </xf>
    <xf numFmtId="0" fontId="239" fillId="47" borderId="20" xfId="34" applyFont="1" applyFill="1" applyBorder="1" applyAlignment="1" applyProtection="1">
      <alignment horizontal="center" vertical="center"/>
      <protection/>
    </xf>
    <xf numFmtId="0" fontId="239" fillId="47" borderId="24" xfId="34" applyFont="1" applyFill="1" applyBorder="1" applyAlignment="1" applyProtection="1">
      <alignment horizontal="center" vertical="center"/>
      <protection/>
    </xf>
    <xf numFmtId="0" fontId="15" fillId="0" borderId="57" xfId="42" applyFont="1" applyFill="1" applyBorder="1" applyAlignment="1" applyProtection="1">
      <alignment horizontal="center" vertical="center" wrapText="1"/>
      <protection/>
    </xf>
    <xf numFmtId="1" fontId="240" fillId="48" borderId="17" xfId="34" applyNumberFormat="1" applyFont="1" applyFill="1" applyBorder="1" applyAlignment="1" applyProtection="1">
      <alignment horizontal="center" vertical="center" wrapText="1"/>
      <protection/>
    </xf>
    <xf numFmtId="1" fontId="240" fillId="48" borderId="12" xfId="34" applyNumberFormat="1" applyFont="1" applyFill="1" applyBorder="1" applyAlignment="1" applyProtection="1">
      <alignment horizontal="center" vertical="center" wrapText="1"/>
      <protection/>
    </xf>
    <xf numFmtId="1" fontId="240" fillId="48" borderId="18" xfId="34" applyNumberFormat="1" applyFont="1" applyFill="1" applyBorder="1" applyAlignment="1" applyProtection="1">
      <alignment horizontal="center" vertical="center" wrapText="1"/>
      <protection/>
    </xf>
    <xf numFmtId="0" fontId="24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0" fillId="48" borderId="40" xfId="42" applyNumberFormat="1" applyFont="1" applyFill="1" applyBorder="1" applyAlignment="1" applyProtection="1" quotePrefix="1">
      <alignment horizontal="right" vertical="center"/>
      <protection/>
    </xf>
    <xf numFmtId="3" fontId="240" fillId="48" borderId="61" xfId="34" applyNumberFormat="1" applyFont="1" applyFill="1" applyBorder="1" applyAlignment="1" applyProtection="1">
      <alignment horizontal="right" vertical="center"/>
      <protection/>
    </xf>
    <xf numFmtId="3" fontId="237" fillId="48" borderId="17" xfId="34" applyNumberFormat="1" applyFont="1" applyFill="1" applyBorder="1" applyAlignment="1" applyProtection="1">
      <alignment horizontal="right" vertical="center"/>
      <protection/>
    </xf>
    <xf numFmtId="3" fontId="237" fillId="48" borderId="12" xfId="34" applyNumberFormat="1" applyFont="1" applyFill="1" applyBorder="1" applyAlignment="1" applyProtection="1">
      <alignment horizontal="right" vertical="center"/>
      <protection/>
    </xf>
    <xf numFmtId="3" fontId="237" fillId="48" borderId="18" xfId="34" applyNumberFormat="1" applyFont="1" applyFill="1" applyBorder="1" applyAlignment="1" applyProtection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0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3" fillId="39" borderId="84" xfId="42" applyNumberFormat="1" applyFont="1" applyFill="1" applyBorder="1" applyAlignment="1" applyProtection="1" quotePrefix="1">
      <alignment horizontal="right" vertical="center"/>
      <protection/>
    </xf>
    <xf numFmtId="0" fontId="24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0" fillId="26" borderId="40" xfId="42" applyNumberFormat="1" applyFont="1" applyFill="1" applyBorder="1" applyAlignment="1" applyProtection="1">
      <alignment horizontal="right"/>
      <protection/>
    </xf>
    <xf numFmtId="3" fontId="240" fillId="26" borderId="61" xfId="34" applyNumberFormat="1" applyFont="1" applyFill="1" applyBorder="1" applyAlignment="1" applyProtection="1">
      <alignment horizontal="right" vertical="center"/>
      <protection/>
    </xf>
    <xf numFmtId="3" fontId="237" fillId="26" borderId="17" xfId="34" applyNumberFormat="1" applyFont="1" applyFill="1" applyBorder="1" applyAlignment="1" applyProtection="1">
      <alignment horizontal="right" vertical="center"/>
      <protection/>
    </xf>
    <xf numFmtId="3" fontId="237" fillId="26" borderId="12" xfId="34" applyNumberFormat="1" applyFont="1" applyFill="1" applyBorder="1" applyAlignment="1" applyProtection="1">
      <alignment horizontal="right" vertical="center"/>
      <protection/>
    </xf>
    <xf numFmtId="3" fontId="23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4" fillId="47" borderId="49" xfId="42" applyNumberFormat="1" applyFont="1" applyFill="1" applyBorder="1" applyAlignment="1" applyProtection="1">
      <alignment horizontal="right" vertical="center"/>
      <protection/>
    </xf>
    <xf numFmtId="0" fontId="239" fillId="47" borderId="50" xfId="42" applyFont="1" applyFill="1" applyBorder="1" applyAlignment="1" applyProtection="1">
      <alignment horizontal="right" vertical="center"/>
      <protection/>
    </xf>
    <xf numFmtId="0" fontId="240" fillId="47" borderId="51" xfId="44" applyFont="1" applyFill="1" applyBorder="1" applyAlignment="1" applyProtection="1">
      <alignment horizontal="center" vertical="center" wrapText="1"/>
      <protection/>
    </xf>
    <xf numFmtId="3" fontId="240" fillId="47" borderId="89" xfId="34" applyNumberFormat="1" applyFont="1" applyFill="1" applyBorder="1" applyAlignment="1" applyProtection="1">
      <alignment horizontal="right" vertical="center"/>
      <protection/>
    </xf>
    <xf numFmtId="3" fontId="237" fillId="47" borderId="49" xfId="34" applyNumberFormat="1" applyFont="1" applyFill="1" applyBorder="1" applyAlignment="1" applyProtection="1">
      <alignment horizontal="right" vertical="center"/>
      <protection/>
    </xf>
    <xf numFmtId="3" fontId="237" fillId="47" borderId="50" xfId="34" applyNumberFormat="1" applyFont="1" applyFill="1" applyBorder="1" applyAlignment="1" applyProtection="1">
      <alignment horizontal="right" vertical="center"/>
      <protection/>
    </xf>
    <xf numFmtId="3" fontId="23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5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29" fillId="26" borderId="12" xfId="34" applyFont="1" applyFill="1" applyBorder="1" applyAlignment="1" applyProtection="1">
      <alignment horizontal="center" vertical="center"/>
      <protection/>
    </xf>
    <xf numFmtId="0" fontId="246" fillId="49" borderId="14" xfId="34" applyFont="1" applyFill="1" applyBorder="1" applyAlignment="1" applyProtection="1">
      <alignment vertical="center"/>
      <protection/>
    </xf>
    <xf numFmtId="0" fontId="246" fillId="49" borderId="15" xfId="34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 wrapText="1"/>
      <protection/>
    </xf>
    <xf numFmtId="0" fontId="248" fillId="49" borderId="15" xfId="0" applyFont="1" applyFill="1" applyBorder="1" applyAlignment="1" applyProtection="1">
      <alignment horizontal="left" vertical="center"/>
      <protection/>
    </xf>
    <xf numFmtId="0" fontId="249" fillId="49" borderId="15" xfId="34" applyFont="1" applyFill="1" applyBorder="1" applyAlignment="1" applyProtection="1">
      <alignment horizontal="center" vertical="center"/>
      <protection/>
    </xf>
    <xf numFmtId="0" fontId="250" fillId="49" borderId="15" xfId="0" applyFont="1" applyFill="1" applyBorder="1" applyAlignment="1" applyProtection="1">
      <alignment horizontal="center" vertical="center"/>
      <protection/>
    </xf>
    <xf numFmtId="0" fontId="246" fillId="49" borderId="16" xfId="34" applyFont="1" applyFill="1" applyBorder="1" applyAlignment="1" applyProtection="1">
      <alignment horizontal="center" vertical="center"/>
      <protection/>
    </xf>
    <xf numFmtId="0" fontId="251" fillId="49" borderId="23" xfId="34" applyFont="1" applyFill="1" applyBorder="1" applyAlignment="1" applyProtection="1" quotePrefix="1">
      <alignment horizontal="center" vertical="center"/>
      <protection/>
    </xf>
    <xf numFmtId="0" fontId="251" fillId="49" borderId="24" xfId="34" applyFont="1" applyFill="1" applyBorder="1" applyAlignment="1" applyProtection="1">
      <alignment horizontal="center" vertical="center"/>
      <protection/>
    </xf>
    <xf numFmtId="0" fontId="252" fillId="0" borderId="91" xfId="42" applyFont="1" applyFill="1" applyBorder="1" applyAlignment="1" applyProtection="1">
      <alignment horizontal="center" vertical="center" wrapText="1"/>
      <protection/>
    </xf>
    <xf numFmtId="1" fontId="247" fillId="5" borderId="23" xfId="34" applyNumberFormat="1" applyFont="1" applyFill="1" applyBorder="1" applyAlignment="1" applyProtection="1">
      <alignment horizontal="center" vertical="center" wrapText="1"/>
      <protection/>
    </xf>
    <xf numFmtId="1" fontId="247" fillId="5" borderId="92" xfId="34" applyNumberFormat="1" applyFont="1" applyFill="1" applyBorder="1" applyAlignment="1" applyProtection="1">
      <alignment horizontal="center" vertical="center" wrapText="1"/>
      <protection/>
    </xf>
    <xf numFmtId="1" fontId="247" fillId="5" borderId="22" xfId="34" applyNumberFormat="1" applyFont="1" applyFill="1" applyBorder="1" applyAlignment="1" applyProtection="1">
      <alignment horizontal="center" vertical="center" wrapText="1"/>
      <protection/>
    </xf>
    <xf numFmtId="0" fontId="253" fillId="49" borderId="19" xfId="34" applyFont="1" applyFill="1" applyBorder="1" applyAlignment="1" applyProtection="1">
      <alignment horizontal="center" vertical="center" wrapText="1"/>
      <protection/>
    </xf>
    <xf numFmtId="0" fontId="25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6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5" fillId="5" borderId="40" xfId="42" applyNumberFormat="1" applyFont="1" applyFill="1" applyBorder="1" applyAlignment="1" applyProtection="1" quotePrefix="1">
      <alignment horizontal="right" vertical="center"/>
      <protection/>
    </xf>
    <xf numFmtId="3" fontId="246" fillId="5" borderId="17" xfId="34" applyNumberFormat="1" applyFont="1" applyFill="1" applyBorder="1" applyAlignment="1" applyProtection="1">
      <alignment vertical="center"/>
      <protection/>
    </xf>
    <xf numFmtId="3" fontId="246" fillId="5" borderId="12" xfId="34" applyNumberFormat="1" applyFont="1" applyFill="1" applyBorder="1" applyAlignment="1" applyProtection="1">
      <alignment vertical="center"/>
      <protection/>
    </xf>
    <xf numFmtId="3" fontId="24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5" fillId="5" borderId="40" xfId="42" applyNumberFormat="1" applyFont="1" applyFill="1" applyBorder="1" applyAlignment="1" quotePrefix="1">
      <alignment horizontal="right" vertical="center"/>
      <protection/>
    </xf>
    <xf numFmtId="3" fontId="246" fillId="5" borderId="17" xfId="34" applyNumberFormat="1" applyFont="1" applyFill="1" applyBorder="1" applyAlignment="1">
      <alignment vertical="center"/>
      <protection/>
    </xf>
    <xf numFmtId="3" fontId="24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4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4" fillId="45" borderId="22" xfId="34" applyNumberFormat="1" applyFont="1" applyFill="1" applyBorder="1" applyAlignment="1" applyProtection="1">
      <alignment horizontal="center" vertical="center"/>
      <protection/>
    </xf>
    <xf numFmtId="3" fontId="246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6" fillId="5" borderId="17" xfId="34" applyNumberFormat="1" applyFont="1" applyFill="1" applyBorder="1" applyAlignment="1" applyProtection="1">
      <alignment vertical="center"/>
      <protection locked="0"/>
    </xf>
    <xf numFmtId="3" fontId="24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4" fillId="45" borderId="29" xfId="34" applyNumberFormat="1" applyFont="1" applyFill="1" applyBorder="1" applyAlignment="1" applyProtection="1">
      <alignment horizontal="center" vertical="center"/>
      <protection/>
    </xf>
    <xf numFmtId="186" fontId="234" fillId="45" borderId="27" xfId="34" applyNumberFormat="1" applyFont="1" applyFill="1" applyBorder="1" applyAlignment="1" applyProtection="1">
      <alignment horizontal="center" vertical="center"/>
      <protection/>
    </xf>
    <xf numFmtId="186" fontId="234" fillId="45" borderId="33" xfId="34" applyNumberFormat="1" applyFont="1" applyFill="1" applyBorder="1" applyAlignment="1" applyProtection="1">
      <alignment horizontal="center" vertical="center"/>
      <protection/>
    </xf>
    <xf numFmtId="186" fontId="234" fillId="45" borderId="31" xfId="34" applyNumberFormat="1" applyFont="1" applyFill="1" applyBorder="1" applyAlignment="1" applyProtection="1">
      <alignment horizontal="center" vertical="center"/>
      <protection/>
    </xf>
    <xf numFmtId="186" fontId="234" fillId="45" borderId="42" xfId="34" applyNumberFormat="1" applyFont="1" applyFill="1" applyBorder="1" applyAlignment="1" applyProtection="1">
      <alignment horizontal="center" vertical="center"/>
      <protection/>
    </xf>
    <xf numFmtId="186" fontId="234" fillId="45" borderId="43" xfId="34" applyNumberFormat="1" applyFont="1" applyFill="1" applyBorder="1" applyAlignment="1" applyProtection="1">
      <alignment horizontal="center" vertical="center"/>
      <protection/>
    </xf>
    <xf numFmtId="0" fontId="256" fillId="49" borderId="49" xfId="42" applyFont="1" applyFill="1" applyBorder="1" applyAlignment="1" quotePrefix="1">
      <alignment horizontal="right" vertical="center"/>
      <protection/>
    </xf>
    <xf numFmtId="0" fontId="251" fillId="49" borderId="50" xfId="42" applyFont="1" applyFill="1" applyBorder="1" applyAlignment="1">
      <alignment horizontal="right" vertical="center"/>
      <protection/>
    </xf>
    <xf numFmtId="0" fontId="247" fillId="49" borderId="51" xfId="42" applyFont="1" applyFill="1" applyBorder="1" applyAlignment="1">
      <alignment horizontal="center" vertical="center" wrapText="1"/>
      <protection/>
    </xf>
    <xf numFmtId="3" fontId="246" fillId="49" borderId="49" xfId="34" applyNumberFormat="1" applyFont="1" applyFill="1" applyBorder="1" applyAlignment="1">
      <alignment vertical="center"/>
      <protection/>
    </xf>
    <xf numFmtId="3" fontId="246" fillId="49" borderId="50" xfId="34" applyNumberFormat="1" applyFont="1" applyFill="1" applyBorder="1" applyAlignment="1">
      <alignment vertical="center"/>
      <protection/>
    </xf>
    <xf numFmtId="0" fontId="254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6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6" fillId="49" borderId="49" xfId="42" applyFont="1" applyFill="1" applyBorder="1" applyAlignment="1" applyProtection="1" quotePrefix="1">
      <alignment horizontal="right" vertical="center"/>
      <protection/>
    </xf>
    <xf numFmtId="0" fontId="251" fillId="49" borderId="50" xfId="42" applyFont="1" applyFill="1" applyBorder="1" applyAlignment="1" applyProtection="1">
      <alignment horizontal="right" vertical="center"/>
      <protection/>
    </xf>
    <xf numFmtId="0" fontId="247" fillId="49" borderId="51" xfId="42" applyFont="1" applyFill="1" applyBorder="1" applyAlignment="1" applyProtection="1">
      <alignment horizontal="center" vertical="center" wrapText="1"/>
      <protection/>
    </xf>
    <xf numFmtId="3" fontId="247" fillId="49" borderId="89" xfId="34" applyNumberFormat="1" applyFont="1" applyFill="1" applyBorder="1" applyAlignment="1" applyProtection="1">
      <alignment vertical="center"/>
      <protection/>
    </xf>
    <xf numFmtId="3" fontId="246" fillId="49" borderId="49" xfId="34" applyNumberFormat="1" applyFont="1" applyFill="1" applyBorder="1" applyAlignment="1" applyProtection="1">
      <alignment vertical="center"/>
      <protection/>
    </xf>
    <xf numFmtId="3" fontId="246" fillId="49" borderId="50" xfId="34" applyNumberFormat="1" applyFont="1" applyFill="1" applyBorder="1" applyAlignment="1" applyProtection="1">
      <alignment vertical="center"/>
      <protection/>
    </xf>
    <xf numFmtId="3" fontId="24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49" fillId="51" borderId="15" xfId="34" applyFont="1" applyFill="1" applyBorder="1" applyAlignment="1" applyProtection="1">
      <alignment horizontal="center" vertical="center"/>
      <protection/>
    </xf>
    <xf numFmtId="0" fontId="250" fillId="51" borderId="15" xfId="0" applyFont="1" applyFill="1" applyBorder="1" applyAlignment="1" applyProtection="1">
      <alignment horizontal="center" vertical="center"/>
      <protection/>
    </xf>
    <xf numFmtId="0" fontId="24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7" fillId="39" borderId="103" xfId="38" applyFont="1" applyFill="1" applyBorder="1" applyProtection="1">
      <alignment/>
      <protection/>
    </xf>
    <xf numFmtId="188" fontId="25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8" fillId="52" borderId="104" xfId="34" applyFont="1" applyFill="1" applyBorder="1" applyAlignment="1" applyProtection="1" quotePrefix="1">
      <alignment vertical="center"/>
      <protection/>
    </xf>
    <xf numFmtId="0" fontId="259" fillId="52" borderId="105" xfId="34" applyFont="1" applyFill="1" applyBorder="1" applyAlignment="1" applyProtection="1">
      <alignment horizontal="center" vertical="center"/>
      <protection/>
    </xf>
    <xf numFmtId="0" fontId="258" fillId="52" borderId="106" xfId="34" applyFont="1" applyFill="1" applyBorder="1" applyAlignment="1" applyProtection="1" quotePrefix="1">
      <alignment horizontal="center" vertical="center" wrapText="1"/>
      <protection/>
    </xf>
    <xf numFmtId="0" fontId="260" fillId="52" borderId="14" xfId="34" applyFont="1" applyFill="1" applyBorder="1" applyAlignment="1" applyProtection="1">
      <alignment horizontal="left" vertical="center"/>
      <protection/>
    </xf>
    <xf numFmtId="0" fontId="261" fillId="52" borderId="15" xfId="0" applyFont="1" applyFill="1" applyBorder="1" applyAlignment="1" applyProtection="1">
      <alignment horizontal="center" vertical="center"/>
      <protection/>
    </xf>
    <xf numFmtId="0" fontId="259" fillId="52" borderId="16" xfId="34" applyFont="1" applyFill="1" applyBorder="1" applyAlignment="1" applyProtection="1">
      <alignment horizontal="center" vertical="center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8" fillId="39" borderId="23" xfId="34" applyNumberFormat="1" applyFont="1" applyFill="1" applyBorder="1" applyAlignment="1" applyProtection="1">
      <alignment horizontal="center" vertical="center" wrapText="1"/>
      <protection/>
    </xf>
    <xf numFmtId="1" fontId="258" fillId="39" borderId="92" xfId="34" applyNumberFormat="1" applyFont="1" applyFill="1" applyBorder="1" applyAlignment="1" applyProtection="1">
      <alignment horizontal="center" vertical="center" wrapText="1"/>
      <protection/>
    </xf>
    <xf numFmtId="1" fontId="258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59" fillId="39" borderId="0" xfId="34" applyFont="1" applyFill="1" applyBorder="1" applyAlignment="1" applyProtection="1">
      <alignment horizontal="left" vertical="center" wrapText="1"/>
      <protection/>
    </xf>
    <xf numFmtId="179" fontId="258" fillId="4" borderId="40" xfId="42" applyNumberFormat="1" applyFont="1" applyFill="1" applyBorder="1" applyAlignment="1" quotePrefix="1">
      <alignment horizontal="right" vertical="center"/>
      <protection/>
    </xf>
    <xf numFmtId="3" fontId="258" fillId="4" borderId="61" xfId="34" applyNumberFormat="1" applyFont="1" applyFill="1" applyBorder="1" applyAlignment="1" applyProtection="1">
      <alignment vertical="center"/>
      <protection/>
    </xf>
    <xf numFmtId="3" fontId="259" fillId="4" borderId="17" xfId="34" applyNumberFormat="1" applyFont="1" applyFill="1" applyBorder="1" applyAlignment="1">
      <alignment vertical="center"/>
      <protection/>
    </xf>
    <xf numFmtId="3" fontId="259" fillId="4" borderId="12" xfId="34" applyNumberFormat="1" applyFont="1" applyFill="1" applyBorder="1" applyAlignment="1" applyProtection="1">
      <alignment vertical="center"/>
      <protection/>
    </xf>
    <xf numFmtId="3" fontId="25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4" fillId="53" borderId="30" xfId="34" applyNumberFormat="1" applyFont="1" applyFill="1" applyBorder="1" applyAlignment="1" applyProtection="1">
      <alignment horizontal="center" vertical="center"/>
      <protection/>
    </xf>
    <xf numFmtId="186" fontId="234" fillId="53" borderId="34" xfId="34" applyNumberFormat="1" applyFont="1" applyFill="1" applyBorder="1" applyAlignment="1" applyProtection="1">
      <alignment horizontal="center" vertical="center"/>
      <protection/>
    </xf>
    <xf numFmtId="186" fontId="234" fillId="53" borderId="44" xfId="34" applyNumberFormat="1" applyFont="1" applyFill="1" applyBorder="1" applyAlignment="1" applyProtection="1">
      <alignment horizontal="center" vertical="center"/>
      <protection/>
    </xf>
    <xf numFmtId="3" fontId="25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5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8" fillId="4" borderId="61" xfId="34" applyNumberFormat="1" applyFont="1" applyFill="1" applyBorder="1" applyAlignment="1" applyProtection="1">
      <alignment horizontal="right" vertical="center"/>
      <protection/>
    </xf>
    <xf numFmtId="3" fontId="259" fillId="4" borderId="17" xfId="34" applyNumberFormat="1" applyFont="1" applyFill="1" applyBorder="1" applyAlignment="1" applyProtection="1">
      <alignment horizontal="right" vertical="center"/>
      <protection/>
    </xf>
    <xf numFmtId="3" fontId="259" fillId="4" borderId="12" xfId="34" applyNumberFormat="1" applyFont="1" applyFill="1" applyBorder="1" applyAlignment="1" applyProtection="1">
      <alignment horizontal="right" vertical="center"/>
      <protection/>
    </xf>
    <xf numFmtId="179" fontId="15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5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59" fillId="4" borderId="17" xfId="34" applyNumberFormat="1" applyFont="1" applyFill="1" applyBorder="1" applyAlignment="1" applyProtection="1">
      <alignment horizontal="right" vertical="center"/>
      <protection locked="0"/>
    </xf>
    <xf numFmtId="3" fontId="25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8" fillId="4" borderId="20" xfId="42" applyNumberFormat="1" applyFont="1" applyFill="1" applyBorder="1" applyAlignment="1" quotePrefix="1">
      <alignment horizontal="right" vertical="center"/>
      <protection/>
    </xf>
    <xf numFmtId="3" fontId="258" fillId="4" borderId="19" xfId="34" applyNumberFormat="1" applyFont="1" applyFill="1" applyBorder="1" applyAlignment="1" applyProtection="1">
      <alignment vertical="center"/>
      <protection/>
    </xf>
    <xf numFmtId="3" fontId="259" fillId="4" borderId="23" xfId="34" applyNumberFormat="1" applyFont="1" applyFill="1" applyBorder="1" applyAlignment="1" applyProtection="1">
      <alignment vertical="center"/>
      <protection/>
    </xf>
    <xf numFmtId="3" fontId="25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5" fillId="39" borderId="67" xfId="42" applyNumberFormat="1" applyFont="1" applyFill="1" applyBorder="1" applyAlignment="1" quotePrefix="1">
      <alignment horizontal="right" vertical="center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0" xfId="42" applyFont="1" applyFill="1" applyBorder="1" applyAlignment="1">
      <alignment horizontal="left" vertical="center" wrapText="1"/>
      <protection/>
    </xf>
    <xf numFmtId="0" fontId="15" fillId="39" borderId="28" xfId="42" applyFont="1" applyFill="1" applyBorder="1" applyAlignment="1">
      <alignment horizontal="left" wrapText="1"/>
      <protection/>
    </xf>
    <xf numFmtId="0" fontId="1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wrapText="1"/>
      <protection/>
    </xf>
    <xf numFmtId="0" fontId="15" fillId="39" borderId="41" xfId="42" applyFont="1" applyFill="1" applyBorder="1" applyAlignment="1">
      <alignment horizontal="left" wrapText="1"/>
      <protection/>
    </xf>
    <xf numFmtId="186" fontId="226" fillId="45" borderId="62" xfId="34" applyNumberFormat="1" applyFont="1" applyFill="1" applyBorder="1" applyAlignment="1" applyProtection="1">
      <alignment horizontal="center" vertical="center"/>
      <protection/>
    </xf>
    <xf numFmtId="186" fontId="226" fillId="45" borderId="64" xfId="34" applyNumberFormat="1" applyFont="1" applyFill="1" applyBorder="1" applyAlignment="1" applyProtection="1">
      <alignment horizontal="center" vertical="center"/>
      <protection/>
    </xf>
    <xf numFmtId="186" fontId="22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4" fillId="45" borderId="87" xfId="34" applyNumberFormat="1" applyFont="1" applyFill="1" applyBorder="1" applyAlignment="1" applyProtection="1">
      <alignment horizontal="center" vertical="center"/>
      <protection/>
    </xf>
    <xf numFmtId="186" fontId="234" fillId="45" borderId="84" xfId="34" applyNumberFormat="1" applyFont="1" applyFill="1" applyBorder="1" applyAlignment="1" applyProtection="1">
      <alignment horizontal="center" vertical="center"/>
      <protection/>
    </xf>
    <xf numFmtId="186" fontId="234" fillId="53" borderId="88" xfId="34" applyNumberFormat="1" applyFont="1" applyFill="1" applyBorder="1" applyAlignment="1" applyProtection="1">
      <alignment horizontal="center" vertical="center"/>
      <protection/>
    </xf>
    <xf numFmtId="186" fontId="234" fillId="53" borderId="39" xfId="34" applyNumberFormat="1" applyFont="1" applyFill="1" applyBorder="1" applyAlignment="1" applyProtection="1">
      <alignment horizontal="center" vertical="center"/>
      <protection/>
    </xf>
    <xf numFmtId="176" fontId="264" fillId="52" borderId="113" xfId="42" applyNumberFormat="1" applyFont="1" applyFill="1" applyBorder="1" applyAlignment="1">
      <alignment horizontal="right" vertical="center"/>
      <protection/>
    </xf>
    <xf numFmtId="179" fontId="262" fillId="52" borderId="50" xfId="42" applyNumberFormat="1" applyFont="1" applyFill="1" applyBorder="1" applyAlignment="1" quotePrefix="1">
      <alignment horizontal="right" vertical="center"/>
      <protection/>
    </xf>
    <xf numFmtId="0" fontId="258" fillId="52" borderId="114" xfId="42" applyFont="1" applyFill="1" applyBorder="1" applyAlignment="1">
      <alignment horizontal="center" vertical="center" wrapText="1"/>
      <protection/>
    </xf>
    <xf numFmtId="3" fontId="258" fillId="52" borderId="89" xfId="34" applyNumberFormat="1" applyFont="1" applyFill="1" applyBorder="1" applyAlignment="1" applyProtection="1">
      <alignment vertical="center"/>
      <protection/>
    </xf>
    <xf numFmtId="3" fontId="259" fillId="52" borderId="49" xfId="34" applyNumberFormat="1" applyFont="1" applyFill="1" applyBorder="1" applyAlignment="1">
      <alignment vertical="center"/>
      <protection/>
    </xf>
    <xf numFmtId="3" fontId="259" fillId="52" borderId="115" xfId="34" applyNumberFormat="1" applyFont="1" applyFill="1" applyBorder="1" applyAlignment="1">
      <alignment vertical="center"/>
      <protection/>
    </xf>
    <xf numFmtId="3" fontId="25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7" fillId="39" borderId="103" xfId="38" applyNumberFormat="1" applyFont="1" applyFill="1" applyBorder="1" applyProtection="1">
      <alignment/>
      <protection/>
    </xf>
    <xf numFmtId="188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5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5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6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2" fillId="39" borderId="25" xfId="0" applyNumberFormat="1" applyFont="1" applyFill="1" applyBorder="1" applyAlignment="1" applyProtection="1" quotePrefix="1">
      <alignment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2" fillId="39" borderId="105" xfId="0" applyNumberFormat="1" applyFont="1" applyFill="1" applyBorder="1" applyAlignment="1" applyProtection="1" quotePrefix="1">
      <alignment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2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1" fillId="26" borderId="0" xfId="0" applyNumberFormat="1" applyFont="1" applyFill="1" applyBorder="1" applyAlignment="1" applyProtection="1">
      <alignment horizontal="left"/>
      <protection/>
    </xf>
    <xf numFmtId="0" fontId="23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6" fillId="39" borderId="12" xfId="40" applyNumberFormat="1" applyFont="1" applyFill="1" applyBorder="1" applyAlignment="1" applyProtection="1">
      <alignment horizontal="center" vertical="center"/>
      <protection/>
    </xf>
    <xf numFmtId="184" fontId="26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8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68" fillId="26" borderId="0" xfId="40" applyFont="1" applyFill="1" applyBorder="1" applyAlignment="1" applyProtection="1">
      <alignment horizontal="right"/>
      <protection/>
    </xf>
    <xf numFmtId="184" fontId="278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center"/>
      <protection/>
    </xf>
    <xf numFmtId="187" fontId="280" fillId="26" borderId="0" xfId="47" applyNumberFormat="1" applyFont="1" applyFill="1" applyBorder="1" applyAlignment="1" applyProtection="1">
      <alignment/>
      <protection/>
    </xf>
    <xf numFmtId="38" fontId="280" fillId="26" borderId="0" xfId="47" applyNumberFormat="1" applyFont="1" applyFill="1" applyBorder="1" applyProtection="1">
      <alignment/>
      <protection/>
    </xf>
    <xf numFmtId="0" fontId="280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7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49" fillId="42" borderId="126" xfId="37" applyNumberFormat="1" applyFont="1" applyFill="1" applyBorder="1" applyAlignment="1" applyProtection="1" quotePrefix="1">
      <alignment horizontal="center" wrapText="1"/>
      <protection/>
    </xf>
    <xf numFmtId="193" fontId="24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49" fillId="42" borderId="132" xfId="37" applyNumberFormat="1" applyFont="1" applyFill="1" applyBorder="1" applyAlignment="1" applyProtection="1" quotePrefix="1">
      <alignment horizontal="center"/>
      <protection/>
    </xf>
    <xf numFmtId="177" fontId="286" fillId="42" borderId="132" xfId="37" applyNumberFormat="1" applyFont="1" applyFill="1" applyBorder="1" applyAlignment="1" applyProtection="1" quotePrefix="1">
      <alignment horizontal="center"/>
      <protection/>
    </xf>
    <xf numFmtId="194" fontId="232" fillId="61" borderId="132" xfId="37" applyNumberFormat="1" applyFont="1" applyFill="1" applyBorder="1" applyAlignment="1" applyProtection="1" quotePrefix="1">
      <alignment horizontal="center"/>
      <protection/>
    </xf>
    <xf numFmtId="177" fontId="230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5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/>
      <protection/>
    </xf>
    <xf numFmtId="38" fontId="15" fillId="45" borderId="28" xfId="47" applyNumberFormat="1" applyFont="1" applyFill="1" applyBorder="1" applyAlignment="1" applyProtection="1">
      <alignment/>
      <protection/>
    </xf>
    <xf numFmtId="38" fontId="15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5" fillId="45" borderId="124" xfId="47" applyNumberFormat="1" applyFont="1" applyFill="1" applyBorder="1" applyAlignment="1" applyProtection="1">
      <alignment/>
      <protection/>
    </xf>
    <xf numFmtId="38" fontId="15" fillId="45" borderId="32" xfId="47" applyNumberFormat="1" applyFont="1" applyFill="1" applyBorder="1" applyAlignment="1" applyProtection="1">
      <alignment/>
      <protection/>
    </xf>
    <xf numFmtId="38" fontId="15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5" fillId="45" borderId="122" xfId="47" applyNumberFormat="1" applyFont="1" applyFill="1" applyBorder="1" applyAlignment="1" applyProtection="1">
      <alignment/>
      <protection/>
    </xf>
    <xf numFmtId="38" fontId="15" fillId="45" borderId="41" xfId="47" applyNumberFormat="1" applyFont="1" applyFill="1" applyBorder="1" applyAlignment="1" applyProtection="1">
      <alignment/>
      <protection/>
    </xf>
    <xf numFmtId="38" fontId="15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/>
      <protection/>
    </xf>
    <xf numFmtId="38" fontId="15" fillId="45" borderId="25" xfId="47" applyNumberFormat="1" applyFont="1" applyFill="1" applyBorder="1" applyAlignment="1" applyProtection="1">
      <alignment/>
      <protection/>
    </xf>
    <xf numFmtId="38" fontId="15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 horizontal="center"/>
      <protection/>
    </xf>
    <xf numFmtId="38" fontId="15" fillId="45" borderId="25" xfId="47" applyNumberFormat="1" applyFont="1" applyFill="1" applyBorder="1" applyAlignment="1" applyProtection="1">
      <alignment horizontal="center"/>
      <protection/>
    </xf>
    <xf numFmtId="38" fontId="15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2" fillId="39" borderId="82" xfId="37" applyNumberFormat="1" applyFont="1" applyFill="1" applyBorder="1" applyAlignment="1" applyProtection="1" quotePrefix="1">
      <alignment/>
      <protection/>
    </xf>
    <xf numFmtId="187" fontId="272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2" fillId="26" borderId="105" xfId="37" applyNumberFormat="1" applyFont="1" applyFill="1" applyBorder="1" applyAlignment="1" applyProtection="1" quotePrefix="1">
      <alignment/>
      <protection/>
    </xf>
    <xf numFmtId="187" fontId="27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8" fillId="65" borderId="159" xfId="37" applyNumberFormat="1" applyFont="1" applyFill="1" applyBorder="1" applyAlignment="1" applyProtection="1">
      <alignment horizontal="center"/>
      <protection/>
    </xf>
    <xf numFmtId="188" fontId="289" fillId="65" borderId="160" xfId="37" applyNumberFormat="1" applyFont="1" applyFill="1" applyBorder="1" applyAlignment="1" applyProtection="1">
      <alignment horizontal="center"/>
      <protection/>
    </xf>
    <xf numFmtId="188" fontId="290" fillId="66" borderId="159" xfId="37" applyNumberFormat="1" applyFont="1" applyFill="1" applyBorder="1" applyAlignment="1" applyProtection="1">
      <alignment horizontal="center"/>
      <protection/>
    </xf>
    <xf numFmtId="188" fontId="291" fillId="66" borderId="160" xfId="37" applyNumberFormat="1" applyFont="1" applyFill="1" applyBorder="1" applyAlignment="1" applyProtection="1">
      <alignment horizontal="center"/>
      <protection/>
    </xf>
    <xf numFmtId="188" fontId="292" fillId="67" borderId="161" xfId="37" applyNumberFormat="1" applyFont="1" applyFill="1" applyBorder="1" applyAlignment="1" applyProtection="1">
      <alignment horizontal="center"/>
      <protection/>
    </xf>
    <xf numFmtId="188" fontId="293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8" fillId="65" borderId="165" xfId="37" applyNumberFormat="1" applyFont="1" applyFill="1" applyBorder="1" applyAlignment="1" applyProtection="1">
      <alignment horizontal="center"/>
      <protection/>
    </xf>
    <xf numFmtId="188" fontId="289" fillId="65" borderId="166" xfId="37" applyNumberFormat="1" applyFont="1" applyFill="1" applyBorder="1" applyAlignment="1" applyProtection="1">
      <alignment horizontal="center"/>
      <protection/>
    </xf>
    <xf numFmtId="188" fontId="290" fillId="66" borderId="165" xfId="37" applyNumberFormat="1" applyFont="1" applyFill="1" applyBorder="1" applyAlignment="1" applyProtection="1">
      <alignment horizontal="center"/>
      <protection/>
    </xf>
    <xf numFmtId="188" fontId="291" fillId="66" borderId="166" xfId="37" applyNumberFormat="1" applyFont="1" applyFill="1" applyBorder="1" applyAlignment="1" applyProtection="1">
      <alignment horizontal="center"/>
      <protection/>
    </xf>
    <xf numFmtId="188" fontId="292" fillId="67" borderId="167" xfId="37" applyNumberFormat="1" applyFont="1" applyFill="1" applyBorder="1" applyAlignment="1" applyProtection="1">
      <alignment horizontal="center"/>
      <protection/>
    </xf>
    <xf numFmtId="188" fontId="293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5" fillId="0" borderId="0" xfId="37" applyProtection="1">
      <alignment/>
      <protection/>
    </xf>
    <xf numFmtId="0" fontId="205" fillId="0" borderId="0" xfId="37" applyNumberFormat="1" applyProtection="1">
      <alignment/>
      <protection/>
    </xf>
    <xf numFmtId="184" fontId="22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19" xfId="34" applyNumberFormat="1" applyFont="1" applyFill="1" applyBorder="1" applyAlignment="1" applyProtection="1">
      <alignment horizontal="right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7" fillId="48" borderId="17" xfId="34" applyNumberFormat="1" applyFont="1" applyFill="1" applyBorder="1" applyAlignment="1" applyProtection="1">
      <alignment horizontal="right" vertical="center"/>
      <protection locked="0"/>
    </xf>
    <xf numFmtId="3" fontId="237" fillId="48" borderId="12" xfId="34" applyNumberFormat="1" applyFont="1" applyFill="1" applyBorder="1" applyAlignment="1" applyProtection="1">
      <alignment horizontal="right" vertical="center"/>
      <protection locked="0"/>
    </xf>
    <xf numFmtId="3" fontId="237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7" fillId="26" borderId="17" xfId="34" applyNumberFormat="1" applyFont="1" applyFill="1" applyBorder="1" applyAlignment="1" applyProtection="1">
      <alignment horizontal="right" vertical="center"/>
      <protection locked="0"/>
    </xf>
    <xf numFmtId="3" fontId="237" fillId="26" borderId="12" xfId="34" applyNumberFormat="1" applyFont="1" applyFill="1" applyBorder="1" applyAlignment="1" applyProtection="1">
      <alignment horizontal="right" vertical="center"/>
      <protection locked="0"/>
    </xf>
    <xf numFmtId="3" fontId="237" fillId="26" borderId="18" xfId="34" applyNumberFormat="1" applyFont="1" applyFill="1" applyBorder="1" applyAlignment="1" applyProtection="1">
      <alignment horizontal="right" vertical="center"/>
      <protection locked="0"/>
    </xf>
    <xf numFmtId="198" fontId="24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0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7" fillId="39" borderId="91" xfId="34" applyFont="1" applyFill="1" applyBorder="1" applyAlignment="1">
      <alignment horizontal="center" vertical="center" wrapText="1"/>
      <protection/>
    </xf>
    <xf numFmtId="180" fontId="29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4" fillId="45" borderId="17" xfId="34" applyNumberFormat="1" applyFont="1" applyFill="1" applyBorder="1" applyAlignment="1" applyProtection="1">
      <alignment horizontal="center" vertical="center"/>
      <protection/>
    </xf>
    <xf numFmtId="186" fontId="234" fillId="45" borderId="12" xfId="34" applyNumberFormat="1" applyFont="1" applyFill="1" applyBorder="1" applyAlignment="1" applyProtection="1">
      <alignment horizontal="center" vertical="center"/>
      <protection/>
    </xf>
    <xf numFmtId="186" fontId="234" fillId="45" borderId="18" xfId="34" applyNumberFormat="1" applyFont="1" applyFill="1" applyBorder="1" applyAlignment="1" applyProtection="1">
      <alignment horizontal="center" vertical="center"/>
      <protection/>
    </xf>
    <xf numFmtId="0" fontId="239" fillId="47" borderId="49" xfId="42" applyFont="1" applyFill="1" applyBorder="1" applyAlignment="1" applyProtection="1">
      <alignment horizontal="right" vertical="center"/>
      <protection/>
    </xf>
    <xf numFmtId="186" fontId="234" fillId="45" borderId="75" xfId="34" applyNumberFormat="1" applyFont="1" applyFill="1" applyBorder="1" applyAlignment="1" applyProtection="1">
      <alignment horizontal="center" vertical="center"/>
      <protection/>
    </xf>
    <xf numFmtId="186" fontId="234" fillId="45" borderId="72" xfId="34" applyNumberFormat="1" applyFont="1" applyFill="1" applyBorder="1" applyAlignment="1" applyProtection="1">
      <alignment horizontal="center" vertical="center"/>
      <protection/>
    </xf>
    <xf numFmtId="186" fontId="234" fillId="45" borderId="70" xfId="34" applyNumberFormat="1" applyFont="1" applyFill="1" applyBorder="1" applyAlignment="1" applyProtection="1">
      <alignment horizontal="center" vertical="center"/>
      <protection/>
    </xf>
    <xf numFmtId="186" fontId="234" fillId="45" borderId="67" xfId="34" applyNumberFormat="1" applyFont="1" applyFill="1" applyBorder="1" applyAlignment="1" applyProtection="1">
      <alignment horizontal="center" vertical="center"/>
      <protection/>
    </xf>
    <xf numFmtId="186" fontId="234" fillId="53" borderId="87" xfId="34" applyNumberFormat="1" applyFont="1" applyFill="1" applyBorder="1" applyAlignment="1" applyProtection="1">
      <alignment horizontal="center" vertical="center"/>
      <protection/>
    </xf>
    <xf numFmtId="186" fontId="234" fillId="53" borderId="84" xfId="34" applyNumberFormat="1" applyFont="1" applyFill="1" applyBorder="1" applyAlignment="1" applyProtection="1">
      <alignment horizontal="center" vertical="center"/>
      <protection/>
    </xf>
    <xf numFmtId="186" fontId="234" fillId="48" borderId="17" xfId="34" applyNumberFormat="1" applyFont="1" applyFill="1" applyBorder="1" applyAlignment="1" applyProtection="1">
      <alignment horizontal="center" vertical="center"/>
      <protection/>
    </xf>
    <xf numFmtId="186" fontId="234" fillId="48" borderId="12" xfId="34" applyNumberFormat="1" applyFont="1" applyFill="1" applyBorder="1" applyAlignment="1" applyProtection="1">
      <alignment horizontal="center" vertical="center"/>
      <protection/>
    </xf>
    <xf numFmtId="186" fontId="234" fillId="48" borderId="18" xfId="34" applyNumberFormat="1" applyFont="1" applyFill="1" applyBorder="1" applyAlignment="1" applyProtection="1">
      <alignment horizontal="center" vertical="center"/>
      <protection/>
    </xf>
    <xf numFmtId="186" fontId="234" fillId="4" borderId="18" xfId="34" applyNumberFormat="1" applyFont="1" applyFill="1" applyBorder="1" applyAlignment="1" applyProtection="1">
      <alignment horizontal="center" vertical="center"/>
      <protection/>
    </xf>
    <xf numFmtId="186" fontId="234" fillId="5" borderId="18" xfId="34" applyNumberFormat="1" applyFont="1" applyFill="1" applyBorder="1" applyAlignment="1" applyProtection="1">
      <alignment horizontal="center" vertical="center"/>
      <protection/>
    </xf>
    <xf numFmtId="186" fontId="234" fillId="45" borderId="38" xfId="34" applyNumberFormat="1" applyFont="1" applyFill="1" applyBorder="1" applyAlignment="1" applyProtection="1">
      <alignment horizontal="center" vertical="center"/>
      <protection/>
    </xf>
    <xf numFmtId="186" fontId="234" fillId="45" borderId="36" xfId="34" applyNumberFormat="1" applyFont="1" applyFill="1" applyBorder="1" applyAlignment="1" applyProtection="1">
      <alignment horizontal="center" vertical="center"/>
      <protection/>
    </xf>
    <xf numFmtId="186" fontId="234" fillId="26" borderId="17" xfId="34" applyNumberFormat="1" applyFont="1" applyFill="1" applyBorder="1" applyAlignment="1" applyProtection="1">
      <alignment horizontal="center" vertical="center"/>
      <protection/>
    </xf>
    <xf numFmtId="186" fontId="234" fillId="26" borderId="12" xfId="34" applyNumberFormat="1" applyFont="1" applyFill="1" applyBorder="1" applyAlignment="1" applyProtection="1">
      <alignment horizontal="center" vertical="center"/>
      <protection/>
    </xf>
    <xf numFmtId="186" fontId="234" fillId="26" borderId="18" xfId="34" applyNumberFormat="1" applyFont="1" applyFill="1" applyBorder="1" applyAlignment="1" applyProtection="1">
      <alignment horizontal="center" vertical="center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6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7" fillId="70" borderId="0" xfId="36" applyFont="1" applyFill="1" applyBorder="1">
      <alignment/>
      <protection/>
    </xf>
    <xf numFmtId="0" fontId="297" fillId="70" borderId="0" xfId="36" applyFont="1" applyFill="1" applyBorder="1" applyAlignment="1">
      <alignment/>
      <protection/>
    </xf>
    <xf numFmtId="0" fontId="29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7" fillId="71" borderId="0" xfId="36" applyFont="1" applyFill="1" applyBorder="1">
      <alignment/>
      <protection/>
    </xf>
    <xf numFmtId="0" fontId="297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5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5" fillId="71" borderId="0" xfId="42" applyFont="1" applyFill="1" applyBorder="1" applyAlignment="1">
      <alignment horizontal="left"/>
      <protection/>
    </xf>
    <xf numFmtId="0" fontId="15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5" fillId="71" borderId="0" xfId="45" applyFont="1" applyFill="1" applyBorder="1" applyAlignment="1">
      <alignment horizontal="left"/>
      <protection/>
    </xf>
    <xf numFmtId="0" fontId="29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8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8" fillId="71" borderId="66" xfId="34" applyNumberFormat="1" applyFont="1" applyFill="1" applyBorder="1" applyAlignment="1" quotePrefix="1">
      <alignment horizontal="center"/>
      <protection/>
    </xf>
    <xf numFmtId="0" fontId="299" fillId="71" borderId="66" xfId="34" applyFont="1" applyFill="1" applyBorder="1">
      <alignment/>
      <protection/>
    </xf>
    <xf numFmtId="49" fontId="298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0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1" fillId="71" borderId="98" xfId="34" applyNumberFormat="1" applyFont="1" applyFill="1" applyBorder="1" applyAlignment="1">
      <alignment horizontal="center"/>
      <protection/>
    </xf>
    <xf numFmtId="180" fontId="302" fillId="71" borderId="61" xfId="34" applyNumberFormat="1" applyFont="1" applyFill="1" applyBorder="1" applyAlignment="1">
      <alignment horizontal="left"/>
      <protection/>
    </xf>
    <xf numFmtId="180" fontId="303" fillId="71" borderId="61" xfId="34" applyNumberFormat="1" applyFont="1" applyFill="1" applyBorder="1" applyAlignment="1">
      <alignment horizontal="left"/>
      <protection/>
    </xf>
    <xf numFmtId="0" fontId="299" fillId="71" borderId="142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299" fillId="71" borderId="111" xfId="34" applyFont="1" applyFill="1" applyBorder="1">
      <alignment/>
      <protection/>
    </xf>
    <xf numFmtId="0" fontId="299" fillId="71" borderId="6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299" fillId="71" borderId="64" xfId="34" applyFont="1" applyFill="1" applyBorder="1" applyAlignment="1">
      <alignment horizontal="left"/>
      <protection/>
    </xf>
    <xf numFmtId="0" fontId="297" fillId="0" borderId="0" xfId="36" applyFont="1" applyFill="1" applyBorder="1" quotePrefix="1">
      <alignment/>
      <protection/>
    </xf>
    <xf numFmtId="180" fontId="297" fillId="0" borderId="0" xfId="36" applyNumberFormat="1" applyFont="1" applyFill="1" applyBorder="1">
      <alignment/>
      <protection/>
    </xf>
    <xf numFmtId="0" fontId="29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6" fillId="71" borderId="66" xfId="34" applyFont="1" applyFill="1" applyBorder="1">
      <alignment/>
      <protection/>
    </xf>
    <xf numFmtId="180" fontId="30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299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8" fillId="71" borderId="177" xfId="34" applyFont="1" applyFill="1" applyBorder="1" applyAlignment="1">
      <alignment horizontal="left"/>
      <protection/>
    </xf>
    <xf numFmtId="0" fontId="304" fillId="0" borderId="0" xfId="34" applyNumberFormat="1" applyFont="1" applyFill="1" applyBorder="1" applyAlignment="1" quotePrefix="1">
      <alignment horizontal="center"/>
      <protection/>
    </xf>
    <xf numFmtId="0" fontId="308" fillId="0" borderId="0" xfId="34" applyFont="1" applyFill="1" applyBorder="1" applyAlignment="1">
      <alignment horizontal="left"/>
      <protection/>
    </xf>
    <xf numFmtId="0" fontId="297" fillId="70" borderId="12" xfId="36" applyFont="1" applyFill="1" applyBorder="1">
      <alignment/>
      <protection/>
    </xf>
    <xf numFmtId="0" fontId="297" fillId="70" borderId="12" xfId="36" applyFont="1" applyFill="1" applyBorder="1" applyAlignment="1">
      <alignment/>
      <protection/>
    </xf>
    <xf numFmtId="0" fontId="297" fillId="73" borderId="12" xfId="36" applyFont="1" applyFill="1" applyBorder="1">
      <alignment/>
      <protection/>
    </xf>
    <xf numFmtId="0" fontId="297" fillId="0" borderId="12" xfId="36" applyFont="1" applyFill="1" applyBorder="1">
      <alignment/>
      <protection/>
    </xf>
    <xf numFmtId="14" fontId="297" fillId="71" borderId="12" xfId="36" applyNumberFormat="1" applyFont="1" applyFill="1" applyBorder="1" applyAlignment="1">
      <alignment horizontal="left"/>
      <protection/>
    </xf>
    <xf numFmtId="49" fontId="228" fillId="26" borderId="12" xfId="34" applyNumberFormat="1" applyFont="1" applyFill="1" applyBorder="1" applyAlignment="1" applyProtection="1">
      <alignment horizontal="center" vertical="center"/>
      <protection locked="0"/>
    </xf>
    <xf numFmtId="49" fontId="24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1" fillId="71" borderId="98" xfId="34" applyNumberFormat="1" applyFont="1" applyFill="1" applyBorder="1" applyAlignment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298" fillId="71" borderId="63" xfId="34" applyNumberFormat="1" applyFont="1" applyFill="1" applyBorder="1" applyAlignment="1" quotePrefix="1">
      <alignment horizontal="center"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49" fontId="298" fillId="71" borderId="129" xfId="34" applyNumberFormat="1" applyFont="1" applyFill="1" applyBorder="1" applyAlignment="1" quotePrefix="1">
      <alignment horizontal="center"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49" fontId="238" fillId="71" borderId="64" xfId="34" applyNumberFormat="1" applyFont="1" applyFill="1" applyBorder="1" applyAlignment="1" quotePrefix="1">
      <alignment horizontal="center"/>
      <protection/>
    </xf>
    <xf numFmtId="49" fontId="293" fillId="39" borderId="13" xfId="34" applyNumberFormat="1" applyFont="1" applyFill="1" applyBorder="1" applyAlignment="1" applyProtection="1">
      <alignment horizontal="center" vertical="center" wrapText="1"/>
      <protection/>
    </xf>
    <xf numFmtId="0" fontId="230" fillId="26" borderId="23" xfId="0" applyFont="1" applyFill="1" applyBorder="1" applyAlignment="1" applyProtection="1">
      <alignment horizontal="center" vertical="center" wrapText="1"/>
      <protection/>
    </xf>
    <xf numFmtId="0" fontId="230" fillId="26" borderId="24" xfId="0" applyFont="1" applyFill="1" applyBorder="1" applyAlignment="1" applyProtection="1">
      <alignment horizontal="center" vertical="center" wrapText="1"/>
      <protection/>
    </xf>
    <xf numFmtId="0" fontId="230" fillId="26" borderId="22" xfId="0" applyFont="1" applyFill="1" applyBorder="1" applyAlignment="1" applyProtection="1">
      <alignment horizontal="center" vertical="center" wrapText="1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4" fontId="225" fillId="39" borderId="109" xfId="77" applyNumberFormat="1" applyFill="1" applyBorder="1" applyAlignment="1" applyProtection="1">
      <alignment horizontal="center" vertical="center"/>
      <protection/>
    </xf>
    <xf numFmtId="184" fontId="275" fillId="39" borderId="13" xfId="34" applyNumberFormat="1" applyFont="1" applyFill="1" applyBorder="1" applyAlignment="1" applyProtection="1">
      <alignment horizontal="center" vertical="center"/>
      <protection/>
    </xf>
    <xf numFmtId="3" fontId="225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0" fillId="48" borderId="109" xfId="34" applyNumberFormat="1" applyFont="1" applyFill="1" applyBorder="1" applyAlignment="1" applyProtection="1">
      <alignment horizontal="center" vertical="center"/>
      <protection/>
    </xf>
    <xf numFmtId="1" fontId="240" fillId="48" borderId="13" xfId="34" applyNumberFormat="1" applyFont="1" applyFill="1" applyBorder="1" applyAlignment="1" applyProtection="1">
      <alignment horizontal="center" vertical="center"/>
      <protection/>
    </xf>
    <xf numFmtId="0" fontId="310" fillId="26" borderId="0" xfId="37" applyFont="1" applyFill="1" applyBorder="1" applyAlignment="1" applyProtection="1">
      <alignment horizontal="center"/>
      <protection/>
    </xf>
    <xf numFmtId="192" fontId="27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 horizontal="center"/>
      <protection/>
    </xf>
    <xf numFmtId="38" fontId="15" fillId="45" borderId="28" xfId="47" applyNumberFormat="1" applyFont="1" applyFill="1" applyBorder="1" applyAlignment="1" applyProtection="1">
      <alignment horizontal="center"/>
      <protection/>
    </xf>
    <xf numFmtId="38" fontId="15" fillId="45" borderId="146" xfId="47" applyNumberFormat="1" applyFont="1" applyFill="1" applyBorder="1" applyAlignment="1" applyProtection="1">
      <alignment horizontal="center"/>
      <protection/>
    </xf>
    <xf numFmtId="38" fontId="15" fillId="45" borderId="124" xfId="47" applyNumberFormat="1" applyFont="1" applyFill="1" applyBorder="1" applyAlignment="1" applyProtection="1">
      <alignment horizontal="center"/>
      <protection/>
    </xf>
    <xf numFmtId="38" fontId="15" fillId="45" borderId="32" xfId="47" applyNumberFormat="1" applyFont="1" applyFill="1" applyBorder="1" applyAlignment="1" applyProtection="1">
      <alignment horizontal="center"/>
      <protection/>
    </xf>
    <xf numFmtId="38" fontId="15" fillId="45" borderId="111" xfId="47" applyNumberFormat="1" applyFont="1" applyFill="1" applyBorder="1" applyAlignment="1" applyProtection="1">
      <alignment horizontal="center"/>
      <protection/>
    </xf>
    <xf numFmtId="38" fontId="15" fillId="45" borderId="122" xfId="47" applyNumberFormat="1" applyFont="1" applyFill="1" applyBorder="1" applyAlignment="1" applyProtection="1">
      <alignment horizontal="center"/>
      <protection/>
    </xf>
    <xf numFmtId="38" fontId="15" fillId="45" borderId="41" xfId="47" applyNumberFormat="1" applyFont="1" applyFill="1" applyBorder="1" applyAlignment="1" applyProtection="1">
      <alignment horizontal="center"/>
      <protection/>
    </xf>
    <xf numFmtId="38" fontId="15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6" fillId="64" borderId="122" xfId="47" applyNumberFormat="1" applyFont="1" applyFill="1" applyBorder="1" applyAlignment="1" applyProtection="1">
      <alignment horizontal="center"/>
      <protection/>
    </xf>
    <xf numFmtId="38" fontId="246" fillId="64" borderId="41" xfId="47" applyNumberFormat="1" applyFont="1" applyFill="1" applyBorder="1" applyAlignment="1" applyProtection="1">
      <alignment horizontal="center"/>
      <protection/>
    </xf>
    <xf numFmtId="38" fontId="24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7" fillId="42" borderId="126" xfId="0" applyFont="1" applyFill="1" applyBorder="1" applyAlignment="1" applyProtection="1">
      <alignment horizontal="center" vertical="center" wrapText="1"/>
      <protection/>
    </xf>
    <xf numFmtId="0" fontId="22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5" fillId="42" borderId="14" xfId="34" applyFont="1" applyFill="1" applyBorder="1" applyAlignment="1" applyProtection="1">
      <alignment horizontal="center" vertical="center"/>
      <protection/>
    </xf>
    <xf numFmtId="0" fontId="295" fillId="42" borderId="15" xfId="34" applyFont="1" applyFill="1" applyBorder="1" applyAlignment="1" applyProtection="1">
      <alignment horizontal="center" vertical="center"/>
      <protection/>
    </xf>
    <xf numFmtId="0" fontId="295" fillId="42" borderId="16" xfId="34" applyFont="1" applyFill="1" applyBorder="1" applyAlignment="1" applyProtection="1">
      <alignment horizontal="center" vertical="center"/>
      <protection/>
    </xf>
    <xf numFmtId="0" fontId="241" fillId="47" borderId="14" xfId="0" applyFont="1" applyFill="1" applyBorder="1" applyAlignment="1" applyProtection="1">
      <alignment horizontal="center" vertical="center"/>
      <protection/>
    </xf>
    <xf numFmtId="0" fontId="241" fillId="47" borderId="15" xfId="0" applyFont="1" applyFill="1" applyBorder="1" applyAlignment="1" applyProtection="1">
      <alignment horizontal="center" vertical="center"/>
      <protection/>
    </xf>
    <xf numFmtId="0" fontId="241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7" fillId="48" borderId="109" xfId="34" applyFont="1" applyFill="1" applyBorder="1" applyAlignment="1" applyProtection="1">
      <alignment horizontal="center" vertical="center" wrapText="1"/>
      <protection locked="0"/>
    </xf>
    <xf numFmtId="0" fontId="237" fillId="48" borderId="25" xfId="34" applyFont="1" applyFill="1" applyBorder="1" applyAlignment="1" applyProtection="1">
      <alignment horizontal="center" vertical="center" wrapText="1"/>
      <protection locked="0"/>
    </xf>
    <xf numFmtId="0" fontId="237" fillId="48" borderId="13" xfId="34" applyFont="1" applyFill="1" applyBorder="1" applyAlignment="1" applyProtection="1">
      <alignment horizontal="center" vertical="center" wrapText="1"/>
      <protection locked="0"/>
    </xf>
    <xf numFmtId="0" fontId="268" fillId="26" borderId="109" xfId="34" applyFont="1" applyFill="1" applyBorder="1" applyAlignment="1" applyProtection="1">
      <alignment vertical="center" wrapText="1"/>
      <protection/>
    </xf>
    <xf numFmtId="0" fontId="268" fillId="26" borderId="25" xfId="34" applyFont="1" applyFill="1" applyBorder="1" applyAlignment="1" applyProtection="1">
      <alignment vertical="center" wrapText="1"/>
      <protection/>
    </xf>
    <xf numFmtId="0" fontId="268" fillId="26" borderId="13" xfId="34" applyFont="1" applyFill="1" applyBorder="1" applyAlignment="1" applyProtection="1">
      <alignment vertical="center" wrapText="1"/>
      <protection/>
    </xf>
    <xf numFmtId="0" fontId="240" fillId="48" borderId="25" xfId="42" applyFont="1" applyFill="1" applyBorder="1" applyAlignment="1" applyProtection="1">
      <alignment horizontal="left" vertical="center"/>
      <protection/>
    </xf>
    <xf numFmtId="0" fontId="240" fillId="48" borderId="98" xfId="42" applyFont="1" applyFill="1" applyBorder="1" applyAlignment="1" applyProtection="1">
      <alignment horizontal="left" vertical="center"/>
      <protection/>
    </xf>
    <xf numFmtId="0" fontId="240" fillId="48" borderId="25" xfId="42" applyFont="1" applyFill="1" applyBorder="1" applyAlignment="1" applyProtection="1" quotePrefix="1">
      <alignment horizontal="left" vertical="center"/>
      <protection/>
    </xf>
    <xf numFmtId="0" fontId="240" fillId="48" borderId="98" xfId="42" applyFont="1" applyFill="1" applyBorder="1" applyAlignment="1" applyProtection="1" quotePrefix="1">
      <alignment horizontal="left" vertical="center"/>
      <protection/>
    </xf>
    <xf numFmtId="0" fontId="240" fillId="48" borderId="25" xfId="42" applyFont="1" applyFill="1" applyBorder="1" applyAlignment="1" applyProtection="1">
      <alignment vertical="center" wrapText="1"/>
      <protection/>
    </xf>
    <xf numFmtId="0" fontId="240" fillId="48" borderId="98" xfId="42" applyFont="1" applyFill="1" applyBorder="1" applyAlignment="1" applyProtection="1">
      <alignment vertical="center" wrapText="1"/>
      <protection/>
    </xf>
    <xf numFmtId="0" fontId="237" fillId="48" borderId="109" xfId="34" applyFont="1" applyFill="1" applyBorder="1" applyAlignment="1" applyProtection="1">
      <alignment horizontal="center" vertical="center" wrapText="1"/>
      <protection/>
    </xf>
    <xf numFmtId="0" fontId="237" fillId="48" borderId="25" xfId="34" applyFont="1" applyFill="1" applyBorder="1" applyAlignment="1" applyProtection="1">
      <alignment horizontal="center" vertical="center" wrapText="1"/>
      <protection/>
    </xf>
    <xf numFmtId="0" fontId="23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0" fillId="48" borderId="25" xfId="34" applyFont="1" applyFill="1" applyBorder="1" applyAlignment="1" applyProtection="1">
      <alignment horizontal="left" vertical="center"/>
      <protection/>
    </xf>
    <xf numFmtId="0" fontId="240" fillId="48" borderId="98" xfId="34" applyFont="1" applyFill="1" applyBorder="1" applyAlignment="1" applyProtection="1">
      <alignment horizontal="left" vertical="center"/>
      <protection/>
    </xf>
    <xf numFmtId="0" fontId="240" fillId="48" borderId="25" xfId="42" applyFont="1" applyFill="1" applyBorder="1" applyAlignment="1" applyProtection="1" quotePrefix="1">
      <alignment horizontal="left" vertical="center" wrapText="1"/>
      <protection/>
    </xf>
    <xf numFmtId="0" fontId="240" fillId="48" borderId="98" xfId="42" applyFont="1" applyFill="1" applyBorder="1" applyAlignment="1" applyProtection="1" quotePrefix="1">
      <alignment horizontal="left" vertical="center" wrapText="1"/>
      <protection/>
    </xf>
    <xf numFmtId="0" fontId="240" fillId="48" borderId="25" xfId="34" applyFont="1" applyFill="1" applyBorder="1" applyAlignment="1" applyProtection="1">
      <alignment horizontal="left"/>
      <protection/>
    </xf>
    <xf numFmtId="0" fontId="240" fillId="48" borderId="98" xfId="34" applyFont="1" applyFill="1" applyBorder="1" applyAlignment="1" applyProtection="1">
      <alignment horizontal="left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0" fontId="240" fillId="48" borderId="98" xfId="34" applyFont="1" applyFill="1" applyBorder="1" applyAlignment="1" applyProtection="1">
      <alignment vertical="center" wrapText="1"/>
      <protection/>
    </xf>
    <xf numFmtId="0" fontId="240" fillId="48" borderId="25" xfId="34" applyFont="1" applyFill="1" applyBorder="1" applyAlignment="1" applyProtection="1">
      <alignment wrapText="1"/>
      <protection/>
    </xf>
    <xf numFmtId="0" fontId="240" fillId="48" borderId="98" xfId="34" applyFont="1" applyFill="1" applyBorder="1" applyAlignment="1" applyProtection="1">
      <alignment wrapText="1"/>
      <protection/>
    </xf>
    <xf numFmtId="0" fontId="240" fillId="26" borderId="109" xfId="34" applyFont="1" applyFill="1" applyBorder="1" applyAlignment="1" applyProtection="1">
      <alignment horizontal="left" vertical="center"/>
      <protection/>
    </xf>
    <xf numFmtId="0" fontId="240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5" fillId="5" borderId="25" xfId="42" applyFont="1" applyFill="1" applyBorder="1" applyAlignment="1" quotePrefix="1">
      <alignment horizontal="left" vertical="center" wrapText="1"/>
      <protection/>
    </xf>
    <xf numFmtId="0" fontId="312" fillId="5" borderId="25" xfId="34" applyFont="1" applyFill="1" applyBorder="1" applyAlignment="1">
      <alignment horizontal="left" vertical="center" wrapText="1"/>
      <protection/>
    </xf>
    <xf numFmtId="0" fontId="255" fillId="5" borderId="25" xfId="42" applyFont="1" applyFill="1" applyBorder="1" applyAlignment="1" applyProtection="1" quotePrefix="1">
      <alignment horizontal="left" vertical="center" wrapText="1"/>
      <protection/>
    </xf>
    <xf numFmtId="0" fontId="31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8" fillId="4" borderId="25" xfId="34" applyFont="1" applyFill="1" applyBorder="1" applyAlignment="1">
      <alignment vertical="center" wrapText="1"/>
      <protection/>
    </xf>
    <xf numFmtId="0" fontId="31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8" fillId="4" borderId="25" xfId="42" applyFont="1" applyFill="1" applyBorder="1" applyAlignment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8" fillId="4" borderId="25" xfId="42" applyFont="1" applyFill="1" applyBorder="1" applyAlignment="1">
      <alignment horizontal="left" vertical="center"/>
      <protection/>
    </xf>
    <xf numFmtId="0" fontId="258" fillId="4" borderId="25" xfId="42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258" fillId="4" borderId="25" xfId="42" applyFont="1" applyFill="1" applyBorder="1" applyAlignment="1" quotePrefix="1">
      <alignment horizontal="left" vertical="center" wrapText="1"/>
      <protection/>
    </xf>
    <xf numFmtId="0" fontId="313" fillId="4" borderId="25" xfId="34" applyFont="1" applyFill="1" applyBorder="1" applyAlignment="1">
      <alignment horizontal="left" vertical="center" wrapText="1"/>
      <protection/>
    </xf>
    <xf numFmtId="0" fontId="258" fillId="4" borderId="25" xfId="42" applyFont="1" applyFill="1" applyBorder="1" applyAlignment="1" quotePrefix="1">
      <alignment horizontal="left" vertical="center"/>
      <protection/>
    </xf>
    <xf numFmtId="0" fontId="258" fillId="4" borderId="21" xfId="42" applyFont="1" applyFill="1" applyBorder="1" applyAlignment="1">
      <alignment vertical="center" wrapText="1"/>
      <protection/>
    </xf>
    <xf numFmtId="0" fontId="258" fillId="4" borderId="98" xfId="42" applyFont="1" applyFill="1" applyBorder="1" applyAlignment="1">
      <alignment horizontal="left" vertical="center"/>
      <protection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58" fillId="4" borderId="25" xfId="34" applyFont="1" applyFill="1" applyBorder="1" applyAlignment="1">
      <alignment horizontal="left" vertical="center"/>
      <protection/>
    </xf>
    <xf numFmtId="0" fontId="258" fillId="4" borderId="25" xfId="34" applyFont="1" applyFill="1" applyBorder="1" applyAlignment="1">
      <alignment horizontal="left" vertical="center" wrapText="1"/>
      <protection/>
    </xf>
    <xf numFmtId="0" fontId="258" fillId="4" borderId="98" xfId="34" applyFont="1" applyFill="1" applyBorder="1" applyAlignment="1">
      <alignment horizontal="left" vertical="center" wrapText="1"/>
      <protection/>
    </xf>
    <xf numFmtId="0" fontId="15" fillId="39" borderId="174" xfId="34" applyFont="1" applyFill="1" applyBorder="1" applyAlignment="1" applyProtection="1">
      <alignment horizontal="center"/>
      <protection/>
    </xf>
    <xf numFmtId="0" fontId="15" fillId="39" borderId="21" xfId="34" applyFont="1" applyFill="1" applyBorder="1" applyAlignment="1" applyProtection="1">
      <alignment horizontal="center"/>
      <protection/>
    </xf>
    <xf numFmtId="0" fontId="15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5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0" fillId="48" borderId="109" xfId="34" applyNumberFormat="1" applyFont="1" applyFill="1" applyBorder="1" applyAlignment="1" applyProtection="1">
      <alignment horizontal="center" vertical="center"/>
      <protection locked="0"/>
    </xf>
    <xf numFmtId="1" fontId="24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26" borderId="109" xfId="34" applyFont="1" applyFill="1" applyBorder="1" applyAlignment="1" applyProtection="1">
      <alignment horizontal="center" vertical="center" wrapText="1"/>
      <protection/>
    </xf>
    <xf numFmtId="0" fontId="268" fillId="26" borderId="25" xfId="34" applyFont="1" applyFill="1" applyBorder="1" applyAlignment="1" applyProtection="1">
      <alignment horizontal="center" vertical="center" wrapText="1"/>
      <protection/>
    </xf>
    <xf numFmtId="0" fontId="26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42429</v>
      </c>
      <c r="M6" s="1024"/>
      <c r="N6" s="1049" t="s">
        <v>1090</v>
      </c>
      <c r="O6" s="1013"/>
      <c r="P6" s="1050">
        <f>OTCHET!F9</f>
        <v>42429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42429</v>
      </c>
      <c r="H9" s="1024"/>
      <c r="I9" s="1074">
        <f>+L4</f>
        <v>2016</v>
      </c>
      <c r="J9" s="1075">
        <f>+L6</f>
        <v>42429</v>
      </c>
      <c r="K9" s="1076"/>
      <c r="L9" s="1077">
        <f>+L6</f>
        <v>42429</v>
      </c>
      <c r="M9" s="1076"/>
      <c r="N9" s="1078">
        <f>+L6</f>
        <v>42429</v>
      </c>
      <c r="O9" s="1079"/>
      <c r="P9" s="1080">
        <f>+L4</f>
        <v>2016</v>
      </c>
      <c r="Q9" s="1078">
        <f>+L6</f>
        <v>42429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1804</v>
      </c>
      <c r="K50" s="1100"/>
      <c r="L50" s="1107">
        <f>+IF($P$2=33,$Q50,0)</f>
        <v>0</v>
      </c>
      <c r="M50" s="1100"/>
      <c r="N50" s="1137">
        <f>+ROUND(+G50+J50+L50,0)</f>
        <v>1804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1804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1804</v>
      </c>
      <c r="K55" s="1100"/>
      <c r="L55" s="1213">
        <f>+ROUND(+SUM(L50:L54),0)</f>
        <v>0</v>
      </c>
      <c r="M55" s="1100"/>
      <c r="N55" s="1214">
        <f>+ROUND(+SUM(N50:N54),0)</f>
        <v>1804</v>
      </c>
      <c r="O55" s="1102"/>
      <c r="P55" s="1212">
        <f>+ROUND(+SUM(P50:P54),0)</f>
        <v>0</v>
      </c>
      <c r="Q55" s="1213">
        <f>+ROUND(+SUM(Q50:Q54),0)</f>
        <v>1804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1804</v>
      </c>
      <c r="K76" s="1100"/>
      <c r="L76" s="1238">
        <f>+ROUND(L55+L62+L66+L70+L74,0)</f>
        <v>0</v>
      </c>
      <c r="M76" s="1100"/>
      <c r="N76" s="1239">
        <f>+ROUND(N55+N62+N66+N70+N74,0)</f>
        <v>1804</v>
      </c>
      <c r="O76" s="1102"/>
      <c r="P76" s="1236">
        <f>+ROUND(P55+P62+P66+P70+P74,0)</f>
        <v>0</v>
      </c>
      <c r="Q76" s="1237">
        <f>+ROUND(Q55+Q62+Q66+Q70+Q74,0)</f>
        <v>1804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-687</v>
      </c>
      <c r="K78" s="1100"/>
      <c r="L78" s="1113">
        <f>+IF($P$2=33,$Q78,0)</f>
        <v>0</v>
      </c>
      <c r="M78" s="1100"/>
      <c r="N78" s="1114">
        <f>+ROUND(+G78+J78+L78,0)</f>
        <v>-687</v>
      </c>
      <c r="O78" s="1102"/>
      <c r="P78" s="1112">
        <f>+ROUND(OTCHET!E413,0)</f>
        <v>0</v>
      </c>
      <c r="Q78" s="1113">
        <f>+ROUND(OTCHET!L413,0)</f>
        <v>-687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2000</v>
      </c>
      <c r="K79" s="1100"/>
      <c r="L79" s="1125">
        <f>+IF($P$2=33,$Q79,0)</f>
        <v>0</v>
      </c>
      <c r="M79" s="1100"/>
      <c r="N79" s="1126">
        <f>+ROUND(+G79+J79+L79,0)</f>
        <v>2000</v>
      </c>
      <c r="O79" s="1102"/>
      <c r="P79" s="1124">
        <f>+ROUND(OTCHET!E423,0)</f>
        <v>0</v>
      </c>
      <c r="Q79" s="1125">
        <f>+ROUND(OTCHET!L423,0)</f>
        <v>2000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1313</v>
      </c>
      <c r="K80" s="1100"/>
      <c r="L80" s="1247">
        <f>+ROUND(L78+L79,0)</f>
        <v>0</v>
      </c>
      <c r="M80" s="1100"/>
      <c r="N80" s="1248">
        <f>+ROUND(N78+N79,0)</f>
        <v>1313</v>
      </c>
      <c r="O80" s="1102"/>
      <c r="P80" s="1246">
        <f>+ROUND(P78+P79,0)</f>
        <v>0</v>
      </c>
      <c r="Q80" s="1247">
        <f>+ROUND(Q78+Q79,0)</f>
        <v>1313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-491</v>
      </c>
      <c r="K82" s="1100"/>
      <c r="L82" s="1260">
        <f>+ROUND(L47,0)-ROUND(L76,0)+ROUND(L80,0)</f>
        <v>0</v>
      </c>
      <c r="M82" s="1100"/>
      <c r="N82" s="1261">
        <f>+ROUND(N47,0)-ROUND(N76,0)+ROUND(N80,0)</f>
        <v>-491</v>
      </c>
      <c r="O82" s="1262"/>
      <c r="P82" s="1259">
        <f>+ROUND(P47,0)-ROUND(P76,0)+ROUND(P80,0)</f>
        <v>0</v>
      </c>
      <c r="Q82" s="1260">
        <f>+ROUND(Q47,0)-ROUND(Q76,0)+ROUND(Q80,0)</f>
        <v>-491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491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491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491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594</v>
      </c>
      <c r="K129" s="1100"/>
      <c r="L129" s="1125">
        <f>+IF($P$2=33,$Q129,0)</f>
        <v>0</v>
      </c>
      <c r="M129" s="1100"/>
      <c r="N129" s="1126">
        <f>+ROUND(+G129+J129+L129,0)</f>
        <v>594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594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-491</v>
      </c>
      <c r="K130" s="1100"/>
      <c r="L130" s="1300">
        <f>+ROUND(+L129-L127-L128,0)</f>
        <v>0</v>
      </c>
      <c r="M130" s="1100"/>
      <c r="N130" s="1301">
        <f>+ROUND(+N129-N127-N128,0)</f>
        <v>-491</v>
      </c>
      <c r="O130" s="1102"/>
      <c r="P130" s="1299">
        <f>+ROUND(+P129-P127-P128,0)</f>
        <v>0</v>
      </c>
      <c r="Q130" s="1300">
        <f>+ROUND(+Q129-Q127-Q128,0)</f>
        <v>-491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42429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1804</v>
      </c>
      <c r="G38" s="852">
        <f>SUM(G39:G53)-G44-G46-G51-G52</f>
        <v>1804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1804</v>
      </c>
      <c r="G42" s="820">
        <f>+OTCHET!I204+OTCHET!I222+OTCHET!I269</f>
        <v>1804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1313</v>
      </c>
      <c r="G54" s="898">
        <f>+G55+G56+G60</f>
        <v>1313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1313</v>
      </c>
      <c r="G56" s="907">
        <f>+OTCHET!I377+OTCHET!I385+OTCHET!I390+OTCHET!I393+OTCHET!I396+OTCHET!I399+OTCHET!I400+OTCHET!I403+OTCHET!I416+OTCHET!I417+OTCHET!I418+OTCHET!I419+OTCHET!I420</f>
        <v>1313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2000</v>
      </c>
      <c r="G57" s="911">
        <f>+OTCHET!I416+OTCHET!I417+OTCHET!I418+OTCHET!I419+OTCHET!I420</f>
        <v>2000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-491</v>
      </c>
      <c r="G62" s="933">
        <f>+G22-G38+G54-G61</f>
        <v>-491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491</v>
      </c>
      <c r="G64" s="943">
        <f>SUM(+G66+G74+G75+G82+G83+G84+G87+G88+G89+G90+G91+G92+G93)</f>
        <v>491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-594</v>
      </c>
      <c r="G89" s="820">
        <f>+OTCHET!I567+OTCHET!I568+OTCHET!I569+OTCHET!I570+OTCHET!I571+OTCHET!I572+OTCHET!I573</f>
        <v>-594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3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СРЕДСТВАТА ОТ ЕВРОПЕЙСКИЯ СЪЮЗ - РА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42429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1518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27"/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СРЕДСТВАТА ОТ ЕВРОПЕЙСКИЯ СЪЮЗ - РА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42429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1804</v>
      </c>
      <c r="J204" s="278">
        <f t="shared" si="47"/>
        <v>0</v>
      </c>
      <c r="K204" s="279">
        <f t="shared" si="47"/>
        <v>0</v>
      </c>
      <c r="L204" s="313">
        <f t="shared" si="47"/>
        <v>1804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1804</v>
      </c>
      <c r="J205" s="286">
        <f t="shared" si="48"/>
        <v>0</v>
      </c>
      <c r="K205" s="287">
        <f t="shared" si="48"/>
        <v>0</v>
      </c>
      <c r="L205" s="284">
        <f t="shared" si="48"/>
        <v>1804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1755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1757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1757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1758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1804</v>
      </c>
      <c r="J299" s="400">
        <f t="shared" si="76"/>
        <v>0</v>
      </c>
      <c r="K299" s="401">
        <f t="shared" si="76"/>
        <v>0</v>
      </c>
      <c r="L299" s="398">
        <f t="shared" si="76"/>
        <v>1804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СРЕДСТВАТА ОТ ЕВРОПЕЙСКИЯ СЪЮЗ - РА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42429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-687</v>
      </c>
      <c r="J390" s="447">
        <f t="shared" si="86"/>
        <v>0</v>
      </c>
      <c r="K390" s="448">
        <f>SUM(K391:K392)</f>
        <v>0</v>
      </c>
      <c r="L390" s="1384">
        <f t="shared" si="86"/>
        <v>-687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357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313</v>
      </c>
      <c r="J391" s="155">
        <v>0</v>
      </c>
      <c r="K391" s="156">
        <v>0</v>
      </c>
      <c r="L391" s="1385">
        <f>I391+J391+K391</f>
        <v>313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357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-687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-687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2000</v>
      </c>
      <c r="J418" s="488">
        <v>0</v>
      </c>
      <c r="K418" s="1485">
        <v>0</v>
      </c>
      <c r="L418" s="1384">
        <f>I418+J418+K418</f>
        <v>2000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2000</v>
      </c>
      <c r="J423" s="518">
        <f t="shared" si="95"/>
        <v>0</v>
      </c>
      <c r="K423" s="519">
        <f t="shared" si="95"/>
        <v>0</v>
      </c>
      <c r="L423" s="516">
        <f t="shared" si="95"/>
        <v>2000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СРЕДСТВАТА ОТ ЕВРОПЕЙСКИЯ СЪЮЗ - РА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42429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-491</v>
      </c>
      <c r="J439" s="551">
        <f t="shared" si="96"/>
        <v>0</v>
      </c>
      <c r="K439" s="552">
        <f t="shared" si="96"/>
        <v>0</v>
      </c>
      <c r="L439" s="553">
        <f t="shared" si="96"/>
        <v>-491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491</v>
      </c>
      <c r="J440" s="558">
        <f t="shared" si="97"/>
        <v>0</v>
      </c>
      <c r="K440" s="559">
        <f t="shared" si="97"/>
        <v>0</v>
      </c>
      <c r="L440" s="560">
        <f>+L591</f>
        <v>491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>
        <f t="shared" si="97"/>
        <v>0</v>
      </c>
      <c r="G441" s="562">
        <f t="shared" si="97"/>
        <v>0</v>
      </c>
      <c r="H441" s="562">
        <f t="shared" si="97"/>
        <v>0</v>
      </c>
      <c r="I441" s="562">
        <f t="shared" si="97"/>
        <v>0</v>
      </c>
      <c r="J441" s="562">
        <f t="shared" si="97"/>
        <v>0</v>
      </c>
      <c r="K441" s="562">
        <f t="shared" si="97"/>
        <v>0</v>
      </c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СРЕДСТВАТА ОТ ЕВРОПЕЙСКИЯ СЪЮЗ - РА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42429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491</v>
      </c>
      <c r="J560" s="584">
        <f t="shared" si="124"/>
        <v>0</v>
      </c>
      <c r="K560" s="585">
        <f t="shared" si="124"/>
        <v>0</v>
      </c>
      <c r="L560" s="582">
        <f t="shared" si="124"/>
        <v>491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-594</v>
      </c>
      <c r="J567" s="161">
        <v>0</v>
      </c>
      <c r="K567" s="589">
        <v>0</v>
      </c>
      <c r="L567" s="1386">
        <f t="shared" si="125"/>
        <v>-594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491</v>
      </c>
      <c r="J591" s="668">
        <f t="shared" si="129"/>
        <v>0</v>
      </c>
      <c r="K591" s="670">
        <f t="shared" si="129"/>
        <v>0</v>
      </c>
      <c r="L591" s="666">
        <f t="shared" si="129"/>
        <v>491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 aca="true" t="shared" si="130" ref="E592:L592">E591+E439</f>
        <v>0</v>
      </c>
      <c r="F592" s="672">
        <f t="shared" si="130"/>
        <v>0</v>
      </c>
      <c r="G592" s="672">
        <f t="shared" si="130"/>
        <v>0</v>
      </c>
      <c r="H592" s="672">
        <f t="shared" si="130"/>
        <v>0</v>
      </c>
      <c r="I592" s="671">
        <f t="shared" si="130"/>
        <v>0</v>
      </c>
      <c r="J592" s="672">
        <f t="shared" si="130"/>
        <v>0</v>
      </c>
      <c r="K592" s="672">
        <f t="shared" si="130"/>
        <v>0</v>
      </c>
      <c r="L592" s="672">
        <f t="shared" si="130"/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5" t="str">
        <f>$B$7</f>
        <v>ОТЧЕТНИ ДАННИ ПО ЕБК ЗА СМЕТКИТЕ ЗА СРЕДСТВАТА ОТ ЕВРОПЕЙСКИЯ СЪЮЗ - РА</v>
      </c>
      <c r="C606" s="1756"/>
      <c r="D606" s="1756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5">
        <f>$B$9</f>
        <v>0</v>
      </c>
      <c r="C608" s="1726"/>
      <c r="D608" s="1727"/>
      <c r="E608" s="115">
        <f>$E$9</f>
        <v>42370</v>
      </c>
      <c r="F608" s="229">
        <f>$F$9</f>
        <v>42429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8" t="str">
        <f>$B$12</f>
        <v>Криводол</v>
      </c>
      <c r="C611" s="1789"/>
      <c r="D611" s="1790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4" t="s">
        <v>935</v>
      </c>
      <c r="F615" s="1695"/>
      <c r="G615" s="1695"/>
      <c r="H615" s="1696"/>
      <c r="I615" s="1703" t="s">
        <v>936</v>
      </c>
      <c r="J615" s="1704"/>
      <c r="K615" s="1704"/>
      <c r="L615" s="170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3332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3332</v>
      </c>
      <c r="D620" s="1462" t="s">
        <v>483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3" t="s">
        <v>803</v>
      </c>
      <c r="D622" s="1724"/>
      <c r="E622" s="276">
        <f aca="true" t="shared" si="131" ref="E622:L622">SUM(E623:E624)</f>
        <v>0</v>
      </c>
      <c r="F622" s="277">
        <f t="shared" si="131"/>
        <v>0</v>
      </c>
      <c r="G622" s="278">
        <f t="shared" si="131"/>
        <v>0</v>
      </c>
      <c r="H622" s="279">
        <f>SUM(H623:H624)</f>
        <v>0</v>
      </c>
      <c r="I622" s="277">
        <f t="shared" si="131"/>
        <v>0</v>
      </c>
      <c r="J622" s="278">
        <f t="shared" si="131"/>
        <v>0</v>
      </c>
      <c r="K622" s="279">
        <f t="shared" si="131"/>
        <v>0</v>
      </c>
      <c r="L622" s="276">
        <f t="shared" si="131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2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2"/>
      </c>
      <c r="N624" s="13"/>
    </row>
    <row r="625" spans="1:14" ht="15.75">
      <c r="A625" s="10"/>
      <c r="B625" s="275">
        <v>200</v>
      </c>
      <c r="C625" s="1719" t="s">
        <v>806</v>
      </c>
      <c r="D625" s="1720"/>
      <c r="E625" s="276">
        <f aca="true" t="shared" si="133" ref="E625:L625">SUM(E626:E630)</f>
        <v>0</v>
      </c>
      <c r="F625" s="277">
        <f t="shared" si="133"/>
        <v>0</v>
      </c>
      <c r="G625" s="278">
        <f t="shared" si="133"/>
        <v>0</v>
      </c>
      <c r="H625" s="279">
        <f>SUM(H626:H630)</f>
        <v>0</v>
      </c>
      <c r="I625" s="277">
        <f t="shared" si="133"/>
        <v>0</v>
      </c>
      <c r="J625" s="278">
        <f t="shared" si="133"/>
        <v>0</v>
      </c>
      <c r="K625" s="279">
        <f t="shared" si="133"/>
        <v>0</v>
      </c>
      <c r="L625" s="276">
        <f t="shared" si="133"/>
        <v>0</v>
      </c>
      <c r="M625" s="12">
        <f t="shared" si="132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2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2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2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2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2"/>
      </c>
      <c r="N630" s="13"/>
    </row>
    <row r="631" spans="1:14" ht="15.75">
      <c r="A631" s="10"/>
      <c r="B631" s="275">
        <v>500</v>
      </c>
      <c r="C631" s="1721" t="s">
        <v>209</v>
      </c>
      <c r="D631" s="1722"/>
      <c r="E631" s="276">
        <f aca="true" t="shared" si="134" ref="E631:L631">SUM(E632:E638)</f>
        <v>0</v>
      </c>
      <c r="F631" s="277">
        <f t="shared" si="134"/>
        <v>0</v>
      </c>
      <c r="G631" s="278">
        <f t="shared" si="134"/>
        <v>0</v>
      </c>
      <c r="H631" s="279">
        <f>SUM(H632:H638)</f>
        <v>0</v>
      </c>
      <c r="I631" s="277">
        <f t="shared" si="134"/>
        <v>0</v>
      </c>
      <c r="J631" s="278">
        <f t="shared" si="134"/>
        <v>0</v>
      </c>
      <c r="K631" s="279">
        <f t="shared" si="134"/>
        <v>0</v>
      </c>
      <c r="L631" s="276">
        <f t="shared" si="134"/>
        <v>0</v>
      </c>
      <c r="M631" s="12">
        <f t="shared" si="132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5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6" ref="L632:L639">I632+J632+K632</f>
        <v>0</v>
      </c>
      <c r="M632" s="12">
        <f t="shared" si="132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5"/>
        <v>0</v>
      </c>
      <c r="F633" s="160"/>
      <c r="G633" s="161"/>
      <c r="H633" s="1430"/>
      <c r="I633" s="160"/>
      <c r="J633" s="161"/>
      <c r="K633" s="1430"/>
      <c r="L633" s="298">
        <f t="shared" si="136"/>
        <v>0</v>
      </c>
      <c r="M633" s="12">
        <f t="shared" si="132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2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5"/>
        <v>0</v>
      </c>
      <c r="F635" s="160"/>
      <c r="G635" s="161"/>
      <c r="H635" s="1430"/>
      <c r="I635" s="160"/>
      <c r="J635" s="161"/>
      <c r="K635" s="1430"/>
      <c r="L635" s="298">
        <f t="shared" si="136"/>
        <v>0</v>
      </c>
      <c r="M635" s="12">
        <f t="shared" si="132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5"/>
        <v>0</v>
      </c>
      <c r="F636" s="160"/>
      <c r="G636" s="161"/>
      <c r="H636" s="1430"/>
      <c r="I636" s="160"/>
      <c r="J636" s="161"/>
      <c r="K636" s="1430"/>
      <c r="L636" s="298">
        <f t="shared" si="136"/>
        <v>0</v>
      </c>
      <c r="M636" s="12">
        <f t="shared" si="132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2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5"/>
        <v>0</v>
      </c>
      <c r="F638" s="175"/>
      <c r="G638" s="176"/>
      <c r="H638" s="1431"/>
      <c r="I638" s="175"/>
      <c r="J638" s="176"/>
      <c r="K638" s="1431"/>
      <c r="L638" s="290">
        <f t="shared" si="136"/>
        <v>0</v>
      </c>
      <c r="M638" s="12">
        <f t="shared" si="132"/>
      </c>
      <c r="N638" s="13"/>
    </row>
    <row r="639" spans="1:14" ht="15.75">
      <c r="A639" s="23">
        <v>10</v>
      </c>
      <c r="B639" s="275">
        <v>800</v>
      </c>
      <c r="C639" s="1732" t="s">
        <v>214</v>
      </c>
      <c r="D639" s="1733"/>
      <c r="E639" s="313">
        <f t="shared" si="135"/>
        <v>0</v>
      </c>
      <c r="F639" s="1432"/>
      <c r="G639" s="1433"/>
      <c r="H639" s="1434"/>
      <c r="I639" s="1432"/>
      <c r="J639" s="1433"/>
      <c r="K639" s="1434"/>
      <c r="L639" s="313">
        <f t="shared" si="136"/>
        <v>0</v>
      </c>
      <c r="M639" s="12">
        <f t="shared" si="132"/>
      </c>
      <c r="N639" s="13"/>
    </row>
    <row r="640" spans="1:14" ht="15.75">
      <c r="A640" s="23">
        <v>15</v>
      </c>
      <c r="B640" s="275">
        <v>1000</v>
      </c>
      <c r="C640" s="1719" t="s">
        <v>215</v>
      </c>
      <c r="D640" s="1720"/>
      <c r="E640" s="313">
        <f aca="true" t="shared" si="137" ref="E640:L640">SUM(E641:E657)</f>
        <v>0</v>
      </c>
      <c r="F640" s="277">
        <f t="shared" si="137"/>
        <v>0</v>
      </c>
      <c r="G640" s="278">
        <f t="shared" si="137"/>
        <v>0</v>
      </c>
      <c r="H640" s="279">
        <f>SUM(H641:H657)</f>
        <v>0</v>
      </c>
      <c r="I640" s="277">
        <f t="shared" si="137"/>
        <v>1804</v>
      </c>
      <c r="J640" s="278">
        <f t="shared" si="137"/>
        <v>0</v>
      </c>
      <c r="K640" s="279">
        <f t="shared" si="137"/>
        <v>0</v>
      </c>
      <c r="L640" s="313">
        <f t="shared" si="137"/>
        <v>1804</v>
      </c>
      <c r="M640" s="12">
        <f t="shared" si="132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8" ref="E641:E657">F641+G641+H641</f>
        <v>0</v>
      </c>
      <c r="F641" s="154">
        <v>0</v>
      </c>
      <c r="G641" s="155">
        <v>0</v>
      </c>
      <c r="H641" s="1425">
        <v>0</v>
      </c>
      <c r="I641" s="154">
        <v>1804</v>
      </c>
      <c r="J641" s="155">
        <v>0</v>
      </c>
      <c r="K641" s="1425">
        <v>0</v>
      </c>
      <c r="L641" s="284">
        <f aca="true" t="shared" si="139" ref="L641:L657">I641+J641+K641</f>
        <v>1804</v>
      </c>
      <c r="M641" s="12">
        <f t="shared" si="132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8"/>
        <v>0</v>
      </c>
      <c r="F642" s="160"/>
      <c r="G642" s="161"/>
      <c r="H642" s="1430"/>
      <c r="I642" s="160"/>
      <c r="J642" s="161"/>
      <c r="K642" s="1430"/>
      <c r="L642" s="298">
        <f t="shared" si="139"/>
        <v>0</v>
      </c>
      <c r="M642" s="12">
        <f t="shared" si="132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8"/>
        <v>0</v>
      </c>
      <c r="F643" s="160"/>
      <c r="G643" s="161"/>
      <c r="H643" s="1430"/>
      <c r="I643" s="160"/>
      <c r="J643" s="161"/>
      <c r="K643" s="1430"/>
      <c r="L643" s="298">
        <f t="shared" si="139"/>
        <v>0</v>
      </c>
      <c r="M643" s="12">
        <f t="shared" si="132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8"/>
        <v>0</v>
      </c>
      <c r="F644" s="160"/>
      <c r="G644" s="161"/>
      <c r="H644" s="1430"/>
      <c r="I644" s="160"/>
      <c r="J644" s="161"/>
      <c r="K644" s="1430"/>
      <c r="L644" s="298">
        <f t="shared" si="139"/>
        <v>0</v>
      </c>
      <c r="M644" s="12">
        <f t="shared" si="132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8"/>
        <v>0</v>
      </c>
      <c r="F645" s="160"/>
      <c r="G645" s="161"/>
      <c r="H645" s="1430"/>
      <c r="I645" s="160"/>
      <c r="J645" s="161"/>
      <c r="K645" s="1430"/>
      <c r="L645" s="298">
        <f t="shared" si="139"/>
        <v>0</v>
      </c>
      <c r="M645" s="12">
        <f t="shared" si="132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8"/>
        <v>0</v>
      </c>
      <c r="F646" s="166"/>
      <c r="G646" s="167"/>
      <c r="H646" s="1426"/>
      <c r="I646" s="166"/>
      <c r="J646" s="167"/>
      <c r="K646" s="1426"/>
      <c r="L646" s="317">
        <f t="shared" si="139"/>
        <v>0</v>
      </c>
      <c r="M646" s="12">
        <f t="shared" si="132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8"/>
        <v>0</v>
      </c>
      <c r="F647" s="457"/>
      <c r="G647" s="458"/>
      <c r="H647" s="1438"/>
      <c r="I647" s="457"/>
      <c r="J647" s="458"/>
      <c r="K647" s="1438"/>
      <c r="L647" s="323">
        <f t="shared" si="139"/>
        <v>0</v>
      </c>
      <c r="M647" s="12">
        <f t="shared" si="132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8"/>
        <v>0</v>
      </c>
      <c r="F648" s="452"/>
      <c r="G648" s="453"/>
      <c r="H648" s="1435"/>
      <c r="I648" s="452"/>
      <c r="J648" s="453"/>
      <c r="K648" s="1435"/>
      <c r="L648" s="329">
        <f t="shared" si="139"/>
        <v>0</v>
      </c>
      <c r="M648" s="12">
        <f t="shared" si="132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8"/>
        <v>0</v>
      </c>
      <c r="F649" s="457"/>
      <c r="G649" s="458"/>
      <c r="H649" s="1438"/>
      <c r="I649" s="457"/>
      <c r="J649" s="458"/>
      <c r="K649" s="1438"/>
      <c r="L649" s="323">
        <f t="shared" si="139"/>
        <v>0</v>
      </c>
      <c r="M649" s="12">
        <f t="shared" si="132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8"/>
        <v>0</v>
      </c>
      <c r="F650" s="160"/>
      <c r="G650" s="161"/>
      <c r="H650" s="1430"/>
      <c r="I650" s="160"/>
      <c r="J650" s="161"/>
      <c r="K650" s="1430"/>
      <c r="L650" s="298">
        <f t="shared" si="139"/>
        <v>0</v>
      </c>
      <c r="M650" s="12">
        <f t="shared" si="132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8"/>
        <v>0</v>
      </c>
      <c r="F651" s="452"/>
      <c r="G651" s="453"/>
      <c r="H651" s="1435"/>
      <c r="I651" s="452"/>
      <c r="J651" s="453"/>
      <c r="K651" s="1435"/>
      <c r="L651" s="329">
        <f t="shared" si="139"/>
        <v>0</v>
      </c>
      <c r="M651" s="12">
        <f t="shared" si="132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8"/>
        <v>0</v>
      </c>
      <c r="F652" s="457"/>
      <c r="G652" s="458"/>
      <c r="H652" s="1438"/>
      <c r="I652" s="457"/>
      <c r="J652" s="458"/>
      <c r="K652" s="1438"/>
      <c r="L652" s="323">
        <f t="shared" si="139"/>
        <v>0</v>
      </c>
      <c r="M652" s="12">
        <f t="shared" si="132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8"/>
        <v>0</v>
      </c>
      <c r="F653" s="452"/>
      <c r="G653" s="453"/>
      <c r="H653" s="1435"/>
      <c r="I653" s="452"/>
      <c r="J653" s="453"/>
      <c r="K653" s="1435"/>
      <c r="L653" s="329">
        <f t="shared" si="139"/>
        <v>0</v>
      </c>
      <c r="M653" s="12">
        <f t="shared" si="132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8"/>
        <v>0</v>
      </c>
      <c r="F654" s="604"/>
      <c r="G654" s="605"/>
      <c r="H654" s="1437"/>
      <c r="I654" s="604"/>
      <c r="J654" s="605"/>
      <c r="K654" s="1437"/>
      <c r="L654" s="338">
        <f t="shared" si="139"/>
        <v>0</v>
      </c>
      <c r="M654" s="12">
        <f t="shared" si="132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8"/>
        <v>0</v>
      </c>
      <c r="F655" s="457"/>
      <c r="G655" s="458"/>
      <c r="H655" s="1438"/>
      <c r="I655" s="457"/>
      <c r="J655" s="458"/>
      <c r="K655" s="1438"/>
      <c r="L655" s="323">
        <f t="shared" si="139"/>
        <v>0</v>
      </c>
      <c r="M655" s="12">
        <f t="shared" si="132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8"/>
        <v>0</v>
      </c>
      <c r="F656" s="160"/>
      <c r="G656" s="161"/>
      <c r="H656" s="1430"/>
      <c r="I656" s="160"/>
      <c r="J656" s="161"/>
      <c r="K656" s="1430"/>
      <c r="L656" s="298">
        <f t="shared" si="139"/>
        <v>0</v>
      </c>
      <c r="M656" s="12">
        <f t="shared" si="132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8"/>
        <v>0</v>
      </c>
      <c r="F657" s="175"/>
      <c r="G657" s="176"/>
      <c r="H657" s="1431"/>
      <c r="I657" s="175"/>
      <c r="J657" s="176"/>
      <c r="K657" s="1431"/>
      <c r="L657" s="290">
        <f t="shared" si="139"/>
        <v>0</v>
      </c>
      <c r="M657" s="12">
        <f t="shared" si="132"/>
      </c>
      <c r="N657" s="13"/>
    </row>
    <row r="658" spans="1:14" ht="15.75">
      <c r="A658" s="23">
        <v>135</v>
      </c>
      <c r="B658" s="275">
        <v>1900</v>
      </c>
      <c r="C658" s="1730" t="s">
        <v>290</v>
      </c>
      <c r="D658" s="1731"/>
      <c r="E658" s="313">
        <f aca="true" t="shared" si="140" ref="E658:L658">SUM(E659:E661)</f>
        <v>0</v>
      </c>
      <c r="F658" s="277">
        <f t="shared" si="140"/>
        <v>0</v>
      </c>
      <c r="G658" s="278">
        <f t="shared" si="140"/>
        <v>0</v>
      </c>
      <c r="H658" s="279">
        <f>SUM(H659:H661)</f>
        <v>0</v>
      </c>
      <c r="I658" s="277">
        <f t="shared" si="140"/>
        <v>0</v>
      </c>
      <c r="J658" s="278">
        <f t="shared" si="140"/>
        <v>0</v>
      </c>
      <c r="K658" s="279">
        <f t="shared" si="140"/>
        <v>0</v>
      </c>
      <c r="L658" s="313">
        <f t="shared" si="140"/>
        <v>0</v>
      </c>
      <c r="M658" s="12">
        <f t="shared" si="132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2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2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2"/>
      </c>
      <c r="N661" s="13"/>
    </row>
    <row r="662" spans="1:14" ht="15.75">
      <c r="A662" s="23">
        <v>155</v>
      </c>
      <c r="B662" s="275">
        <v>2100</v>
      </c>
      <c r="C662" s="1730" t="s">
        <v>780</v>
      </c>
      <c r="D662" s="1731"/>
      <c r="E662" s="313">
        <f aca="true" t="shared" si="141" ref="E662:L662">SUM(E663:E667)</f>
        <v>0</v>
      </c>
      <c r="F662" s="277">
        <f t="shared" si="141"/>
        <v>0</v>
      </c>
      <c r="G662" s="278">
        <f t="shared" si="141"/>
        <v>0</v>
      </c>
      <c r="H662" s="279">
        <f>SUM(H663:H667)</f>
        <v>0</v>
      </c>
      <c r="I662" s="277">
        <f t="shared" si="141"/>
        <v>0</v>
      </c>
      <c r="J662" s="278">
        <f t="shared" si="141"/>
        <v>0</v>
      </c>
      <c r="K662" s="279">
        <f t="shared" si="141"/>
        <v>0</v>
      </c>
      <c r="L662" s="313">
        <f t="shared" si="141"/>
        <v>0</v>
      </c>
      <c r="M662" s="12">
        <f t="shared" si="132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2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2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2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2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2"/>
      </c>
      <c r="N667" s="13"/>
    </row>
    <row r="668" spans="1:14" ht="15.75">
      <c r="A668" s="23">
        <v>190</v>
      </c>
      <c r="B668" s="275">
        <v>2200</v>
      </c>
      <c r="C668" s="1730" t="s">
        <v>234</v>
      </c>
      <c r="D668" s="1731"/>
      <c r="E668" s="313">
        <f aca="true" t="shared" si="142" ref="E668:L668">SUM(E669:E670)</f>
        <v>0</v>
      </c>
      <c r="F668" s="277">
        <f t="shared" si="142"/>
        <v>0</v>
      </c>
      <c r="G668" s="278">
        <f t="shared" si="142"/>
        <v>0</v>
      </c>
      <c r="H668" s="279">
        <f>SUM(H669:H670)</f>
        <v>0</v>
      </c>
      <c r="I668" s="277">
        <f t="shared" si="142"/>
        <v>0</v>
      </c>
      <c r="J668" s="278">
        <f t="shared" si="142"/>
        <v>0</v>
      </c>
      <c r="K668" s="279">
        <f t="shared" si="142"/>
        <v>0</v>
      </c>
      <c r="L668" s="313">
        <f t="shared" si="142"/>
        <v>0</v>
      </c>
      <c r="M668" s="12">
        <f t="shared" si="132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3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4" ref="L669:L674">I669+J669+K669</f>
        <v>0</v>
      </c>
      <c r="M669" s="12">
        <f t="shared" si="132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3"/>
        <v>0</v>
      </c>
      <c r="F670" s="175"/>
      <c r="G670" s="176"/>
      <c r="H670" s="1431"/>
      <c r="I670" s="175"/>
      <c r="J670" s="176"/>
      <c r="K670" s="1431"/>
      <c r="L670" s="290">
        <f t="shared" si="144"/>
        <v>0</v>
      </c>
      <c r="M670" s="12">
        <f t="shared" si="132"/>
      </c>
      <c r="N670" s="13"/>
    </row>
    <row r="671" spans="1:14" ht="15.75">
      <c r="A671" s="23">
        <v>205</v>
      </c>
      <c r="B671" s="275">
        <v>2500</v>
      </c>
      <c r="C671" s="1730" t="s">
        <v>236</v>
      </c>
      <c r="D671" s="1731"/>
      <c r="E671" s="313">
        <f t="shared" si="143"/>
        <v>0</v>
      </c>
      <c r="F671" s="1432"/>
      <c r="G671" s="1433"/>
      <c r="H671" s="1434"/>
      <c r="I671" s="1432"/>
      <c r="J671" s="1433"/>
      <c r="K671" s="1434"/>
      <c r="L671" s="313">
        <f t="shared" si="144"/>
        <v>0</v>
      </c>
      <c r="M671" s="12">
        <f t="shared" si="132"/>
      </c>
      <c r="N671" s="13"/>
    </row>
    <row r="672" spans="1:14" ht="15.75">
      <c r="A672" s="23">
        <v>210</v>
      </c>
      <c r="B672" s="275">
        <v>2600</v>
      </c>
      <c r="C672" s="1736" t="s">
        <v>237</v>
      </c>
      <c r="D672" s="1737"/>
      <c r="E672" s="313">
        <f t="shared" si="143"/>
        <v>0</v>
      </c>
      <c r="F672" s="1432"/>
      <c r="G672" s="1433"/>
      <c r="H672" s="1434"/>
      <c r="I672" s="1432"/>
      <c r="J672" s="1433"/>
      <c r="K672" s="1434"/>
      <c r="L672" s="313">
        <f t="shared" si="144"/>
        <v>0</v>
      </c>
      <c r="M672" s="12">
        <f t="shared" si="132"/>
      </c>
      <c r="N672" s="13"/>
    </row>
    <row r="673" spans="1:14" ht="15.75">
      <c r="A673" s="23">
        <v>215</v>
      </c>
      <c r="B673" s="275">
        <v>2700</v>
      </c>
      <c r="C673" s="1736" t="s">
        <v>238</v>
      </c>
      <c r="D673" s="1737"/>
      <c r="E673" s="313">
        <f t="shared" si="143"/>
        <v>0</v>
      </c>
      <c r="F673" s="1432"/>
      <c r="G673" s="1433"/>
      <c r="H673" s="1434"/>
      <c r="I673" s="1432"/>
      <c r="J673" s="1433"/>
      <c r="K673" s="1434"/>
      <c r="L673" s="313">
        <f t="shared" si="144"/>
        <v>0</v>
      </c>
      <c r="M673" s="12">
        <f t="shared" si="132"/>
      </c>
      <c r="N673" s="13"/>
    </row>
    <row r="674" spans="1:14" ht="15.75">
      <c r="A674" s="22">
        <v>220</v>
      </c>
      <c r="B674" s="275">
        <v>2800</v>
      </c>
      <c r="C674" s="1736" t="s">
        <v>1759</v>
      </c>
      <c r="D674" s="1737"/>
      <c r="E674" s="313">
        <f t="shared" si="143"/>
        <v>0</v>
      </c>
      <c r="F674" s="1432"/>
      <c r="G674" s="1433"/>
      <c r="H674" s="1434"/>
      <c r="I674" s="1432"/>
      <c r="J674" s="1433"/>
      <c r="K674" s="1434"/>
      <c r="L674" s="313">
        <f t="shared" si="144"/>
        <v>0</v>
      </c>
      <c r="M674" s="12">
        <f t="shared" si="132"/>
      </c>
      <c r="N674" s="13"/>
    </row>
    <row r="675" spans="1:14" ht="36" customHeight="1">
      <c r="A675" s="23">
        <v>225</v>
      </c>
      <c r="B675" s="275">
        <v>2900</v>
      </c>
      <c r="C675" s="1730" t="s">
        <v>239</v>
      </c>
      <c r="D675" s="1731"/>
      <c r="E675" s="313">
        <f aca="true" t="shared" si="145" ref="E675:L675">SUM(E676:E681)</f>
        <v>0</v>
      </c>
      <c r="F675" s="277">
        <f t="shared" si="145"/>
        <v>0</v>
      </c>
      <c r="G675" s="278">
        <f t="shared" si="145"/>
        <v>0</v>
      </c>
      <c r="H675" s="279">
        <f>SUM(H676:H681)</f>
        <v>0</v>
      </c>
      <c r="I675" s="277">
        <f t="shared" si="145"/>
        <v>0</v>
      </c>
      <c r="J675" s="278">
        <f t="shared" si="145"/>
        <v>0</v>
      </c>
      <c r="K675" s="279">
        <f t="shared" si="145"/>
        <v>0</v>
      </c>
      <c r="L675" s="313">
        <f t="shared" si="145"/>
        <v>0</v>
      </c>
      <c r="M675" s="12">
        <f t="shared" si="132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6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7" ref="L676:L681">I676+J676+K676</f>
        <v>0</v>
      </c>
      <c r="M676" s="12">
        <f t="shared" si="132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6"/>
        <v>0</v>
      </c>
      <c r="F677" s="452"/>
      <c r="G677" s="453"/>
      <c r="H677" s="1435"/>
      <c r="I677" s="452"/>
      <c r="J677" s="453"/>
      <c r="K677" s="1435"/>
      <c r="L677" s="329">
        <f t="shared" si="147"/>
        <v>0</v>
      </c>
      <c r="M677" s="12">
        <f t="shared" si="132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6"/>
        <v>0</v>
      </c>
      <c r="F678" s="640"/>
      <c r="G678" s="641"/>
      <c r="H678" s="1436"/>
      <c r="I678" s="640"/>
      <c r="J678" s="641"/>
      <c r="K678" s="1436"/>
      <c r="L678" s="354">
        <f t="shared" si="147"/>
        <v>0</v>
      </c>
      <c r="M678" s="12">
        <f t="shared" si="132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6"/>
        <v>0</v>
      </c>
      <c r="F679" s="604"/>
      <c r="G679" s="605"/>
      <c r="H679" s="1437"/>
      <c r="I679" s="604"/>
      <c r="J679" s="605"/>
      <c r="K679" s="1437"/>
      <c r="L679" s="338">
        <f t="shared" si="147"/>
        <v>0</v>
      </c>
      <c r="M679" s="12">
        <f t="shared" si="132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6"/>
        <v>0</v>
      </c>
      <c r="F680" s="457"/>
      <c r="G680" s="458"/>
      <c r="H680" s="1438"/>
      <c r="I680" s="457"/>
      <c r="J680" s="458"/>
      <c r="K680" s="1438"/>
      <c r="L680" s="323">
        <f t="shared" si="147"/>
        <v>0</v>
      </c>
      <c r="M680" s="12">
        <f t="shared" si="132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6"/>
        <v>0</v>
      </c>
      <c r="F681" s="175"/>
      <c r="G681" s="176"/>
      <c r="H681" s="1431"/>
      <c r="I681" s="175"/>
      <c r="J681" s="176"/>
      <c r="K681" s="1431"/>
      <c r="L681" s="290">
        <f t="shared" si="147"/>
        <v>0</v>
      </c>
      <c r="M681" s="12">
        <f t="shared" si="132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6"/>
      <c r="E682" s="313">
        <f aca="true" t="shared" si="148" ref="E682:L682">SUM(E683:E688)</f>
        <v>0</v>
      </c>
      <c r="F682" s="277">
        <f t="shared" si="148"/>
        <v>0</v>
      </c>
      <c r="G682" s="278">
        <f t="shared" si="148"/>
        <v>0</v>
      </c>
      <c r="H682" s="279">
        <f>SUM(H683:H688)</f>
        <v>0</v>
      </c>
      <c r="I682" s="277">
        <f t="shared" si="148"/>
        <v>0</v>
      </c>
      <c r="J682" s="278">
        <f t="shared" si="148"/>
        <v>0</v>
      </c>
      <c r="K682" s="279">
        <f t="shared" si="148"/>
        <v>0</v>
      </c>
      <c r="L682" s="313">
        <f t="shared" si="148"/>
        <v>0</v>
      </c>
      <c r="M682" s="12">
        <f t="shared" si="132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9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50" ref="L683:L691">I683+J683+K683</f>
        <v>0</v>
      </c>
      <c r="M683" s="12">
        <f t="shared" si="132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9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50"/>
        <v>0</v>
      </c>
      <c r="M684" s="12">
        <f t="shared" si="132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9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50"/>
        <v>0</v>
      </c>
      <c r="M685" s="12">
        <f t="shared" si="132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9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50"/>
        <v>0</v>
      </c>
      <c r="M686" s="12">
        <f t="shared" si="132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9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50"/>
        <v>0</v>
      </c>
      <c r="M687" s="12">
        <f t="shared" si="132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9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50"/>
        <v>0</v>
      </c>
      <c r="M688" s="12">
        <f t="shared" si="132"/>
      </c>
      <c r="N688" s="13"/>
    </row>
    <row r="689" spans="1:14" ht="15.75">
      <c r="A689" s="39">
        <v>320</v>
      </c>
      <c r="B689" s="275">
        <v>3900</v>
      </c>
      <c r="C689" s="1730" t="s">
        <v>251</v>
      </c>
      <c r="D689" s="1731"/>
      <c r="E689" s="313">
        <f t="shared" si="149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50"/>
        <v>0</v>
      </c>
      <c r="M689" s="12">
        <f aca="true" t="shared" si="151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0" t="s">
        <v>252</v>
      </c>
      <c r="D690" s="1731"/>
      <c r="E690" s="313">
        <f t="shared" si="149"/>
        <v>0</v>
      </c>
      <c r="F690" s="1432"/>
      <c r="G690" s="1433"/>
      <c r="H690" s="1434"/>
      <c r="I690" s="1432"/>
      <c r="J690" s="1433"/>
      <c r="K690" s="1434"/>
      <c r="L690" s="313">
        <f t="shared" si="150"/>
        <v>0</v>
      </c>
      <c r="M690" s="12">
        <f t="shared" si="151"/>
      </c>
      <c r="N690" s="13"/>
    </row>
    <row r="691" spans="1:14" ht="15.75">
      <c r="A691" s="22">
        <v>350</v>
      </c>
      <c r="B691" s="275">
        <v>4100</v>
      </c>
      <c r="C691" s="1730" t="s">
        <v>253</v>
      </c>
      <c r="D691" s="1731"/>
      <c r="E691" s="313">
        <f t="shared" si="149"/>
        <v>0</v>
      </c>
      <c r="F691" s="1432"/>
      <c r="G691" s="1433"/>
      <c r="H691" s="1434"/>
      <c r="I691" s="1432"/>
      <c r="J691" s="1433"/>
      <c r="K691" s="1434"/>
      <c r="L691" s="313">
        <f t="shared" si="150"/>
        <v>0</v>
      </c>
      <c r="M691" s="12">
        <f t="shared" si="151"/>
      </c>
      <c r="N691" s="13"/>
    </row>
    <row r="692" spans="1:14" ht="15.75">
      <c r="A692" s="23">
        <v>355</v>
      </c>
      <c r="B692" s="275">
        <v>4200</v>
      </c>
      <c r="C692" s="1730" t="s">
        <v>254</v>
      </c>
      <c r="D692" s="1731"/>
      <c r="E692" s="313">
        <f aca="true" t="shared" si="152" ref="E692:L692">SUM(E693:E698)</f>
        <v>0</v>
      </c>
      <c r="F692" s="277">
        <f t="shared" si="152"/>
        <v>0</v>
      </c>
      <c r="G692" s="278">
        <f t="shared" si="152"/>
        <v>0</v>
      </c>
      <c r="H692" s="279">
        <f>SUM(H693:H698)</f>
        <v>0</v>
      </c>
      <c r="I692" s="277">
        <f t="shared" si="152"/>
        <v>0</v>
      </c>
      <c r="J692" s="278">
        <f t="shared" si="152"/>
        <v>0</v>
      </c>
      <c r="K692" s="279">
        <f t="shared" si="152"/>
        <v>0</v>
      </c>
      <c r="L692" s="313">
        <f t="shared" si="152"/>
        <v>0</v>
      </c>
      <c r="M692" s="12">
        <f t="shared" si="151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3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4" ref="L693:L698">I693+J693+K693</f>
        <v>0</v>
      </c>
      <c r="M693" s="12">
        <f t="shared" si="151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3"/>
        <v>0</v>
      </c>
      <c r="F694" s="160"/>
      <c r="G694" s="161"/>
      <c r="H694" s="1430"/>
      <c r="I694" s="160"/>
      <c r="J694" s="161"/>
      <c r="K694" s="1430"/>
      <c r="L694" s="298">
        <f t="shared" si="154"/>
        <v>0</v>
      </c>
      <c r="M694" s="12">
        <f t="shared" si="151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3"/>
        <v>0</v>
      </c>
      <c r="F695" s="160"/>
      <c r="G695" s="161"/>
      <c r="H695" s="1430"/>
      <c r="I695" s="160"/>
      <c r="J695" s="161"/>
      <c r="K695" s="1430"/>
      <c r="L695" s="298">
        <f t="shared" si="154"/>
        <v>0</v>
      </c>
      <c r="M695" s="12">
        <f t="shared" si="151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3"/>
        <v>0</v>
      </c>
      <c r="F696" s="160"/>
      <c r="G696" s="161"/>
      <c r="H696" s="1430"/>
      <c r="I696" s="160"/>
      <c r="J696" s="161"/>
      <c r="K696" s="1430"/>
      <c r="L696" s="298">
        <f t="shared" si="154"/>
        <v>0</v>
      </c>
      <c r="M696" s="12">
        <f t="shared" si="151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3"/>
        <v>0</v>
      </c>
      <c r="F697" s="160"/>
      <c r="G697" s="161"/>
      <c r="H697" s="1430"/>
      <c r="I697" s="160"/>
      <c r="J697" s="161"/>
      <c r="K697" s="1430"/>
      <c r="L697" s="298">
        <f t="shared" si="154"/>
        <v>0</v>
      </c>
      <c r="M697" s="12">
        <f t="shared" si="151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3"/>
        <v>0</v>
      </c>
      <c r="F698" s="175"/>
      <c r="G698" s="176"/>
      <c r="H698" s="1431"/>
      <c r="I698" s="175"/>
      <c r="J698" s="176"/>
      <c r="K698" s="1431"/>
      <c r="L698" s="290">
        <f t="shared" si="154"/>
        <v>0</v>
      </c>
      <c r="M698" s="12">
        <f t="shared" si="151"/>
      </c>
      <c r="N698" s="13"/>
    </row>
    <row r="699" spans="1:14" ht="15.75">
      <c r="A699" s="14">
        <v>398</v>
      </c>
      <c r="B699" s="275">
        <v>4300</v>
      </c>
      <c r="C699" s="1730" t="s">
        <v>1760</v>
      </c>
      <c r="D699" s="1731"/>
      <c r="E699" s="313">
        <f aca="true" t="shared" si="155" ref="E699:L699">SUM(E700:E702)</f>
        <v>0</v>
      </c>
      <c r="F699" s="277">
        <f t="shared" si="155"/>
        <v>0</v>
      </c>
      <c r="G699" s="278">
        <f t="shared" si="155"/>
        <v>0</v>
      </c>
      <c r="H699" s="279">
        <f>SUM(H700:H702)</f>
        <v>0</v>
      </c>
      <c r="I699" s="277">
        <f t="shared" si="155"/>
        <v>0</v>
      </c>
      <c r="J699" s="278">
        <f t="shared" si="155"/>
        <v>0</v>
      </c>
      <c r="K699" s="279">
        <f t="shared" si="155"/>
        <v>0</v>
      </c>
      <c r="L699" s="313">
        <f t="shared" si="155"/>
        <v>0</v>
      </c>
      <c r="M699" s="12">
        <f t="shared" si="151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6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7" ref="L700:L705">I700+J700+K700</f>
        <v>0</v>
      </c>
      <c r="M700" s="12">
        <f t="shared" si="151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6"/>
        <v>0</v>
      </c>
      <c r="F701" s="160"/>
      <c r="G701" s="161"/>
      <c r="H701" s="1430"/>
      <c r="I701" s="160"/>
      <c r="J701" s="161"/>
      <c r="K701" s="1430"/>
      <c r="L701" s="298">
        <f t="shared" si="157"/>
        <v>0</v>
      </c>
      <c r="M701" s="12">
        <f t="shared" si="151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6"/>
        <v>0</v>
      </c>
      <c r="F702" s="175"/>
      <c r="G702" s="176"/>
      <c r="H702" s="1431"/>
      <c r="I702" s="175"/>
      <c r="J702" s="176"/>
      <c r="K702" s="1431"/>
      <c r="L702" s="290">
        <f t="shared" si="157"/>
        <v>0</v>
      </c>
      <c r="M702" s="12">
        <f t="shared" si="151"/>
      </c>
      <c r="N702" s="13"/>
    </row>
    <row r="703" spans="1:14" ht="15.75">
      <c r="A703" s="14">
        <v>402</v>
      </c>
      <c r="B703" s="275">
        <v>4400</v>
      </c>
      <c r="C703" s="1730" t="s">
        <v>1757</v>
      </c>
      <c r="D703" s="1731"/>
      <c r="E703" s="313">
        <f t="shared" si="156"/>
        <v>0</v>
      </c>
      <c r="F703" s="1432"/>
      <c r="G703" s="1433"/>
      <c r="H703" s="1434"/>
      <c r="I703" s="1432"/>
      <c r="J703" s="1433"/>
      <c r="K703" s="1434"/>
      <c r="L703" s="313">
        <f t="shared" si="157"/>
        <v>0</v>
      </c>
      <c r="M703" s="12">
        <f t="shared" si="151"/>
      </c>
      <c r="N703" s="13"/>
    </row>
    <row r="704" spans="1:14" ht="15.75">
      <c r="A704" s="40">
        <v>404</v>
      </c>
      <c r="B704" s="275">
        <v>4500</v>
      </c>
      <c r="C704" s="1730" t="s">
        <v>1758</v>
      </c>
      <c r="D704" s="1731"/>
      <c r="E704" s="313">
        <f t="shared" si="156"/>
        <v>0</v>
      </c>
      <c r="F704" s="1432"/>
      <c r="G704" s="1433"/>
      <c r="H704" s="1434"/>
      <c r="I704" s="1432"/>
      <c r="J704" s="1433"/>
      <c r="K704" s="1434"/>
      <c r="L704" s="313">
        <f t="shared" si="157"/>
        <v>0</v>
      </c>
      <c r="M704" s="12">
        <f t="shared" si="151"/>
      </c>
      <c r="N704" s="13"/>
    </row>
    <row r="705" spans="1:14" ht="15.75">
      <c r="A705" s="40">
        <v>404</v>
      </c>
      <c r="B705" s="275">
        <v>4600</v>
      </c>
      <c r="C705" s="1736" t="s">
        <v>264</v>
      </c>
      <c r="D705" s="1737"/>
      <c r="E705" s="313">
        <f t="shared" si="156"/>
        <v>0</v>
      </c>
      <c r="F705" s="1432"/>
      <c r="G705" s="1433"/>
      <c r="H705" s="1434"/>
      <c r="I705" s="1432"/>
      <c r="J705" s="1433"/>
      <c r="K705" s="1434"/>
      <c r="L705" s="313">
        <f t="shared" si="157"/>
        <v>0</v>
      </c>
      <c r="M705" s="12">
        <f t="shared" si="151"/>
      </c>
      <c r="N705" s="13"/>
    </row>
    <row r="706" spans="1:14" ht="15.75">
      <c r="A706" s="22">
        <v>440</v>
      </c>
      <c r="B706" s="275">
        <v>4900</v>
      </c>
      <c r="C706" s="1730" t="s">
        <v>291</v>
      </c>
      <c r="D706" s="1731"/>
      <c r="E706" s="313">
        <f aca="true" t="shared" si="158" ref="E706:L706">+E707+E708</f>
        <v>0</v>
      </c>
      <c r="F706" s="277">
        <f t="shared" si="158"/>
        <v>0</v>
      </c>
      <c r="G706" s="278">
        <f t="shared" si="158"/>
        <v>0</v>
      </c>
      <c r="H706" s="279">
        <f>+H707+H708</f>
        <v>0</v>
      </c>
      <c r="I706" s="277">
        <f t="shared" si="158"/>
        <v>0</v>
      </c>
      <c r="J706" s="278">
        <f t="shared" si="158"/>
        <v>0</v>
      </c>
      <c r="K706" s="279">
        <f t="shared" si="158"/>
        <v>0</v>
      </c>
      <c r="L706" s="313">
        <f t="shared" si="158"/>
        <v>0</v>
      </c>
      <c r="M706" s="12">
        <f t="shared" si="151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1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1"/>
      </c>
      <c r="N708" s="13"/>
    </row>
    <row r="709" spans="1:14" ht="15.75">
      <c r="A709" s="23">
        <v>500</v>
      </c>
      <c r="B709" s="368">
        <v>5100</v>
      </c>
      <c r="C709" s="1734" t="s">
        <v>265</v>
      </c>
      <c r="D709" s="1735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1"/>
      </c>
      <c r="N709" s="13"/>
    </row>
    <row r="710" spans="1:14" ht="15.75">
      <c r="A710" s="23">
        <v>505</v>
      </c>
      <c r="B710" s="368">
        <v>5200</v>
      </c>
      <c r="C710" s="1734" t="s">
        <v>266</v>
      </c>
      <c r="D710" s="1735"/>
      <c r="E710" s="313">
        <f aca="true" t="shared" si="159" ref="E710:L710">SUM(E711:E717)</f>
        <v>0</v>
      </c>
      <c r="F710" s="277">
        <f t="shared" si="159"/>
        <v>0</v>
      </c>
      <c r="G710" s="278">
        <f t="shared" si="159"/>
        <v>0</v>
      </c>
      <c r="H710" s="279">
        <f>SUM(H711:H717)</f>
        <v>0</v>
      </c>
      <c r="I710" s="277">
        <f t="shared" si="159"/>
        <v>0</v>
      </c>
      <c r="J710" s="278">
        <f t="shared" si="159"/>
        <v>0</v>
      </c>
      <c r="K710" s="279">
        <f t="shared" si="159"/>
        <v>0</v>
      </c>
      <c r="L710" s="313">
        <f t="shared" si="159"/>
        <v>0</v>
      </c>
      <c r="M710" s="12">
        <f t="shared" si="151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60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1" ref="L711:L717">I711+J711+K711</f>
        <v>0</v>
      </c>
      <c r="M711" s="12">
        <f t="shared" si="151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60"/>
        <v>0</v>
      </c>
      <c r="F712" s="160"/>
      <c r="G712" s="161"/>
      <c r="H712" s="1430"/>
      <c r="I712" s="160"/>
      <c r="J712" s="161"/>
      <c r="K712" s="1430"/>
      <c r="L712" s="298">
        <f t="shared" si="161"/>
        <v>0</v>
      </c>
      <c r="M712" s="12">
        <f t="shared" si="151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60"/>
        <v>0</v>
      </c>
      <c r="F713" s="160"/>
      <c r="G713" s="161"/>
      <c r="H713" s="1430"/>
      <c r="I713" s="160"/>
      <c r="J713" s="161"/>
      <c r="K713" s="1430"/>
      <c r="L713" s="298">
        <f t="shared" si="161"/>
        <v>0</v>
      </c>
      <c r="M713" s="12">
        <f t="shared" si="151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60"/>
        <v>0</v>
      </c>
      <c r="F714" s="160"/>
      <c r="G714" s="161"/>
      <c r="H714" s="1430"/>
      <c r="I714" s="160"/>
      <c r="J714" s="161"/>
      <c r="K714" s="1430"/>
      <c r="L714" s="298">
        <f t="shared" si="161"/>
        <v>0</v>
      </c>
      <c r="M714" s="12">
        <f t="shared" si="151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60"/>
        <v>0</v>
      </c>
      <c r="F715" s="160"/>
      <c r="G715" s="161"/>
      <c r="H715" s="1430"/>
      <c r="I715" s="160"/>
      <c r="J715" s="161"/>
      <c r="K715" s="1430"/>
      <c r="L715" s="298">
        <f t="shared" si="161"/>
        <v>0</v>
      </c>
      <c r="M715" s="12">
        <f t="shared" si="151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60"/>
        <v>0</v>
      </c>
      <c r="F716" s="160"/>
      <c r="G716" s="161"/>
      <c r="H716" s="1430"/>
      <c r="I716" s="160"/>
      <c r="J716" s="161"/>
      <c r="K716" s="1430"/>
      <c r="L716" s="298">
        <f t="shared" si="161"/>
        <v>0</v>
      </c>
      <c r="M716" s="12">
        <f t="shared" si="151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60"/>
        <v>0</v>
      </c>
      <c r="F717" s="175"/>
      <c r="G717" s="176"/>
      <c r="H717" s="1431"/>
      <c r="I717" s="175"/>
      <c r="J717" s="176"/>
      <c r="K717" s="1431"/>
      <c r="L717" s="290">
        <f t="shared" si="161"/>
        <v>0</v>
      </c>
      <c r="M717" s="12">
        <f t="shared" si="151"/>
      </c>
      <c r="N717" s="13"/>
    </row>
    <row r="718" spans="1:14" ht="15.75">
      <c r="A718" s="23">
        <v>650</v>
      </c>
      <c r="B718" s="368">
        <v>5300</v>
      </c>
      <c r="C718" s="1734" t="s">
        <v>679</v>
      </c>
      <c r="D718" s="1735"/>
      <c r="E718" s="313">
        <f aca="true" t="shared" si="162" ref="E718:L718">SUM(E719:E720)</f>
        <v>0</v>
      </c>
      <c r="F718" s="277">
        <f t="shared" si="162"/>
        <v>0</v>
      </c>
      <c r="G718" s="278">
        <f t="shared" si="162"/>
        <v>0</v>
      </c>
      <c r="H718" s="279">
        <f>SUM(H719:H720)</f>
        <v>0</v>
      </c>
      <c r="I718" s="277">
        <f t="shared" si="162"/>
        <v>0</v>
      </c>
      <c r="J718" s="278">
        <f t="shared" si="162"/>
        <v>0</v>
      </c>
      <c r="K718" s="279">
        <f t="shared" si="162"/>
        <v>0</v>
      </c>
      <c r="L718" s="313">
        <f t="shared" si="162"/>
        <v>0</v>
      </c>
      <c r="M718" s="12">
        <f t="shared" si="151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1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1"/>
      </c>
      <c r="N720" s="13"/>
    </row>
    <row r="721" spans="1:14" ht="15.75">
      <c r="A721" s="22">
        <v>675</v>
      </c>
      <c r="B721" s="368">
        <v>5400</v>
      </c>
      <c r="C721" s="1734" t="s">
        <v>741</v>
      </c>
      <c r="D721" s="1735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1"/>
      </c>
      <c r="N721" s="13"/>
    </row>
    <row r="722" spans="1:14" ht="15.75">
      <c r="A722" s="22">
        <v>685</v>
      </c>
      <c r="B722" s="275">
        <v>5500</v>
      </c>
      <c r="C722" s="1730" t="s">
        <v>742</v>
      </c>
      <c r="D722" s="1731"/>
      <c r="E722" s="313">
        <f aca="true" t="shared" si="163" ref="E722:L722">SUM(E723:E726)</f>
        <v>0</v>
      </c>
      <c r="F722" s="277">
        <f t="shared" si="163"/>
        <v>0</v>
      </c>
      <c r="G722" s="278">
        <f t="shared" si="163"/>
        <v>0</v>
      </c>
      <c r="H722" s="279">
        <f>SUM(H723:H726)</f>
        <v>0</v>
      </c>
      <c r="I722" s="277">
        <f t="shared" si="163"/>
        <v>0</v>
      </c>
      <c r="J722" s="278">
        <f t="shared" si="163"/>
        <v>0</v>
      </c>
      <c r="K722" s="279">
        <f t="shared" si="163"/>
        <v>0</v>
      </c>
      <c r="L722" s="313">
        <f t="shared" si="163"/>
        <v>0</v>
      </c>
      <c r="M722" s="12">
        <f t="shared" si="151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1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1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1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1"/>
      </c>
      <c r="N726" s="13"/>
    </row>
    <row r="727" spans="1:14" ht="15.75">
      <c r="A727" s="23">
        <v>715</v>
      </c>
      <c r="B727" s="368">
        <v>5700</v>
      </c>
      <c r="C727" s="1738" t="s">
        <v>987</v>
      </c>
      <c r="D727" s="1739"/>
      <c r="E727" s="313">
        <f aca="true" t="shared" si="164" ref="E727:L727">SUM(E728:E730)</f>
        <v>0</v>
      </c>
      <c r="F727" s="277">
        <f t="shared" si="164"/>
        <v>0</v>
      </c>
      <c r="G727" s="278">
        <f t="shared" si="164"/>
        <v>0</v>
      </c>
      <c r="H727" s="279">
        <f>SUM(H728:H730)</f>
        <v>0</v>
      </c>
      <c r="I727" s="277">
        <f t="shared" si="164"/>
        <v>0</v>
      </c>
      <c r="J727" s="278">
        <f t="shared" si="164"/>
        <v>0</v>
      </c>
      <c r="K727" s="279">
        <f t="shared" si="164"/>
        <v>0</v>
      </c>
      <c r="L727" s="313">
        <f t="shared" si="164"/>
        <v>0</v>
      </c>
      <c r="M727" s="12">
        <f t="shared" si="151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1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1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1"/>
      </c>
      <c r="N730" s="13"/>
    </row>
    <row r="731" spans="1:14" ht="15.75">
      <c r="A731" s="23">
        <v>735</v>
      </c>
      <c r="B731" s="586"/>
      <c r="C731" s="1740" t="s">
        <v>750</v>
      </c>
      <c r="D731" s="1741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1"/>
      </c>
      <c r="N731" s="13"/>
    </row>
    <row r="732" spans="1:14" ht="15.75">
      <c r="A732" s="23">
        <v>740</v>
      </c>
      <c r="B732" s="384">
        <v>98</v>
      </c>
      <c r="C732" s="1740" t="s">
        <v>750</v>
      </c>
      <c r="D732" s="1741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1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1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1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1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5" ref="E736:L736">SUM(E622,E625,E631,E639,E640,E658,E662,E668,E671,E672,E673,E674,E675,E682,E689,E690,E691,E692,E699,E703,E704,E705,E706,E709,E710,E718,E721,E722,E727)+E732</f>
        <v>0</v>
      </c>
      <c r="F736" s="399">
        <f t="shared" si="165"/>
        <v>0</v>
      </c>
      <c r="G736" s="400">
        <f t="shared" si="165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5"/>
        <v>1804</v>
      </c>
      <c r="J736" s="400">
        <f t="shared" si="165"/>
        <v>0</v>
      </c>
      <c r="K736" s="401">
        <f t="shared" si="165"/>
        <v>0</v>
      </c>
      <c r="L736" s="398">
        <f t="shared" si="165"/>
        <v>1804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391:G391 I391:J391 F394:G394 I394:J394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 F575:G576 I575:J576 F581:G582 I581:J582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2081</v>
      </c>
      <c r="I2" s="61"/>
    </row>
    <row r="3" spans="1:9" ht="12.75">
      <c r="A3" s="61" t="s">
        <v>767</v>
      </c>
      <c r="B3" s="61" t="s">
        <v>2079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1759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1760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1757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1758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2016-03-11T09:20:03Z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