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8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6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6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6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2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2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0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0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0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<sst xmlns="http://schemas.openxmlformats.org/spreadsheetml/2006/main" count="3240" uniqueCount="2084">
  <si>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</si>
  <si>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</si>
  <si>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</si>
  <si>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</si>
  <si>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</si>
  <si>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</si>
  <si>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</si>
  <si>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</si>
  <si>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</si>
  <si>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</si>
  <si>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</si>
  <si>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</si>
  <si>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</si>
  <si>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</si>
  <si>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</si>
  <si>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</si>
  <si>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</si>
  <si>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</si>
  <si>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</si>
  <si>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</si>
  <si>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</si>
  <si>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</si>
  <si>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</si>
  <si>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</si>
  <si>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</si>
  <si>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</si>
  <si>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</si>
  <si>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</si>
  <si>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</si>
  <si>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</si>
  <si>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</si>
  <si>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</si>
  <si>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</si>
  <si>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</si>
  <si>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</si>
  <si>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</si>
  <si>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</si>
  <si>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</si>
  <si>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</si>
  <si>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</si>
  <si>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</si>
  <si>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</si>
  <si>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</si>
  <si>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</si>
  <si>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</si>
  <si>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</si>
  <si>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</si>
  <si>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</si>
  <si>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</si>
  <si>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</si>
  <si>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</si>
  <si>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</si>
  <si>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</si>
  <si>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</si>
  <si>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</si>
  <si>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</si>
  <si>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</si>
  <si>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</si>
  <si>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</si>
  <si>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</si>
  <si>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</si>
  <si>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</si>
  <si>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</si>
  <si>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</si>
  <si>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</si>
  <si>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</si>
  <si>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</si>
  <si>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</si>
  <si>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</si>
  <si>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</si>
  <si>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</si>
  <si>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</si>
  <si>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</si>
  <si>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</si>
  <si>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</si>
  <si>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</si>
  <si>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</si>
  <si>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</si>
  <si>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</si>
  <si>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</si>
  <si>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</si>
  <si>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</si>
  <si>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</si>
  <si>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</si>
  <si>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</si>
  <si>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</si>
  <si>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</si>
  <si>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</si>
  <si>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</si>
  <si>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</si>
  <si>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</si>
  <si>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</si>
  <si>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</si>
  <si>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</si>
  <si>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</si>
  <si>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</si>
  <si>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</si>
  <si>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</si>
  <si>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</si>
  <si>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</si>
  <si>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</si>
  <si>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</si>
  <si>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</si>
  <si>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</si>
  <si>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</si>
  <si>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</si>
  <si>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</si>
  <si>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</si>
  <si>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</si>
  <si>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</si>
  <si>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</si>
  <si>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</si>
  <si>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</si>
  <si>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</si>
  <si>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</si>
  <si>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</si>
  <si>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</si>
  <si>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</si>
  <si>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</si>
  <si>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</si>
  <si>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</si>
  <si>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</si>
  <si>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</si>
  <si>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</si>
  <si>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</si>
  <si>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</si>
  <si>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</si>
  <si>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</si>
  <si>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</si>
  <si>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</si>
  <si>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</si>
  <si>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</si>
  <si>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</si>
  <si>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</si>
  <si>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</si>
  <si>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</si>
  <si>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</si>
  <si>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</si>
  <si>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</si>
  <si>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</si>
  <si>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</si>
  <si>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</si>
  <si>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</si>
  <si>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</si>
  <si>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</si>
  <si>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</si>
  <si>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</si>
  <si>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</si>
  <si>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</si>
  <si>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</si>
  <si>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</si>
  <si>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</si>
  <si>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</si>
  <si>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</si>
  <si>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</si>
  <si>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</si>
  <si>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</si>
  <si>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</si>
  <si>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</si>
  <si>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</si>
  <si>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</si>
  <si>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</si>
  <si>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</si>
  <si>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</si>
  <si>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</si>
  <si>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</si>
  <si>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</si>
  <si>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</si>
  <si>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</si>
  <si>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</si>
  <si>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</si>
  <si>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</si>
  <si>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</si>
  <si>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</si>
  <si>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</si>
  <si>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</si>
  <si>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</si>
  <si>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</si>
  <si>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</si>
  <si>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</si>
  <si>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</si>
  <si>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</si>
  <si>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</si>
  <si>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</si>
  <si>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</si>
  <si>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</si>
  <si>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</si>
  <si>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</si>
  <si>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</si>
  <si>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</si>
  <si>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</si>
  <si>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</si>
  <si>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</si>
  <si>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</si>
  <si>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</si>
  <si>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</si>
  <si>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</si>
  <si>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</si>
  <si>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</si>
  <si>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</si>
  <si>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</si>
  <si>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</si>
  <si>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</si>
  <si>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</si>
  <si>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</si>
  <si>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</si>
  <si>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</si>
  <si>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</si>
  <si>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</si>
  <si>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</si>
  <si>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</si>
  <si>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</si>
  <si>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</si>
  <si>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</si>
  <si>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</si>
  <si>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</si>
  <si>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</si>
  <si>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</si>
  <si>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</si>
  <si>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</si>
  <si>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</si>
  <si>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</si>
  <si>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</si>
  <si>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</si>
  <si>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</si>
  <si>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</si>
  <si>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</si>
  <si>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</si>
  <si>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</si>
  <si>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</si>
  <si>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</si>
  <si>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</si>
  <si>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</si>
  <si>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</si>
  <si>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</si>
  <si>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</si>
  <si>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</si>
  <si>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</si>
  <si>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</si>
  <si>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</si>
  <si>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</si>
  <si>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</si>
  <si>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</si>
  <si>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</si>
  <si>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</si>
  <si>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</si>
  <si>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</si>
  <si>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</si>
  <si>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</si>
  <si>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</si>
  <si>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</si>
  <si>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</si>
  <si>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</si>
  <si>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</si>
  <si>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</si>
  <si>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</si>
  <si>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</si>
  <si>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</si>
  <si>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</si>
  <si>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</si>
  <si>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</si>
  <si>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</si>
  <si>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</si>
  <si>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</si>
  <si>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</si>
  <si>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</si>
  <si>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</si>
  <si>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</si>
  <si>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</si>
  <si>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</si>
  <si>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</si>
  <si>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</si>
  <si>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</si>
  <si>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</si>
  <si>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</si>
  <si>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</si>
  <si>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</si>
  <si>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</si>
  <si>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</si>
  <si>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</si>
  <si>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</si>
  <si>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</si>
  <si>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</si>
  <si>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</si>
  <si>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</si>
  <si>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</si>
  <si>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</si>
  <si>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</si>
  <si>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</si>
  <si>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</si>
  <si>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</si>
  <si>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</si>
  <si>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</si>
  <si>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</si>
  <si>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</si>
  <si>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</si>
  <si>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</si>
  <si>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</si>
  <si>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</si>
  <si>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</si>
  <si>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</si>
  <si>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</si>
  <si>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</si>
  <si>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</si>
  <si>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</si>
  <si>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</si>
  <si>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</si>
  <si>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</si>
  <si>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</si>
  <si>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</si>
  <si>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</si>
  <si>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</si>
  <si>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</si>
  <si>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</si>
  <si>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</si>
  <si>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</si>
  <si>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</si>
  <si>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</si>
  <si>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</si>
  <si>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</si>
  <si>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</si>
  <si>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</si>
  <si>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</si>
  <si>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</si>
  <si>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</si>
  <si>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</si>
  <si>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</si>
  <si>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</si>
  <si>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</si>
  <si>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</si>
  <si>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</si>
  <si>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</si>
  <si>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</si>
  <si>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</si>
  <si>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</si>
  <si>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</si>
  <si>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</si>
  <si>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</si>
  <si>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</si>
  <si>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</si>
  <si>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</si>
  <si>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</si>
  <si>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</si>
  <si>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</si>
  <si>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</si>
  <si>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</si>
  <si>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</si>
  <si>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</si>
  <si>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</si>
  <si>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</si>
  <si>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</si>
  <si>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</si>
  <si>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</si>
  <si>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</si>
  <si>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</si>
  <si>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</si>
  <si>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</si>
  <si>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</si>
  <si>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</si>
  <si>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</si>
  <si>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</si>
  <si>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</si>
  <si>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</si>
  <si>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</si>
  <si>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</si>
  <si>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</si>
  <si>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</si>
  <si>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</si>
  <si>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</si>
  <si>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</si>
  <si>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</si>
  <si>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</si>
  <si>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</si>
  <si>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</si>
  <si>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</si>
  <si>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</si>
  <si>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</si>
  <si>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</si>
  <si>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</si>
  <si>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</si>
  <si>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</si>
  <si>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</si>
  <si>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</si>
  <si>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</si>
  <si>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</si>
  <si>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</si>
  <si>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</si>
  <si>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</si>
  <si>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</si>
  <si>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</si>
  <si>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</si>
  <si>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</si>
  <si>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</si>
  <si>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</si>
  <si>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</si>
  <si>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</si>
  <si>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</si>
  <si>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</si>
  <si>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</si>
  <si>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</si>
  <si>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</si>
  <si>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</si>
  <si>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</si>
  <si>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</si>
  <si>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</si>
  <si>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</si>
  <si>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</si>
  <si>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</si>
  <si>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</si>
  <si>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</si>
  <si>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</si>
  <si>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</si>
  <si>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</si>
  <si>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</si>
  <si>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</si>
  <si>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</si>
  <si>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</si>
  <si>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</si>
  <si>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</si>
  <si>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</si>
  <si>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</si>
  <si>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</si>
  <si>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</si>
  <si>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</si>
  <si>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</si>
  <si>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</si>
  <si>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</si>
  <si>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</si>
  <si>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</si>
  <si>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</si>
  <si>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</si>
  <si>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</si>
  <si>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</si>
  <si>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</si>
  <si>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</si>
  <si>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</si>
  <si>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</si>
  <si>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</si>
  <si>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</si>
  <si>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</si>
  <si>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</si>
  <si>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</si>
  <si>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</si>
  <si>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</si>
  <si>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</si>
  <si>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</si>
  <si>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</si>
  <si>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</si>
  <si>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</si>
  <si>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</si>
  <si>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</si>
  <si>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</si>
  <si>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</si>
  <si>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</si>
  <si>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</si>
  <si>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</si>
  <si>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</si>
  <si>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</si>
  <si>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</si>
  <si>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</si>
  <si>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</si>
  <si>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</si>
  <si>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</si>
  <si>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</si>
  <si>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</si>
  <si>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</si>
  <si>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</si>
  <si>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</si>
  <si>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</si>
  <si>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</si>
  <si>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</si>
  <si>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</si>
  <si>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</si>
  <si>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</si>
  <si>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</si>
  <si>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</si>
  <si>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</si>
  <si>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</si>
  <si>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</si>
  <si>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</si>
  <si>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</si>
  <si>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</si>
  <si>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</si>
  <si>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</si>
  <si>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</si>
  <si>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</si>
  <si>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</si>
  <si>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</si>
  <si>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</si>
  <si>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</si>
  <si>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</si>
  <si>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</si>
  <si>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</si>
  <si>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</si>
  <si>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</si>
  <si>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</si>
  <si>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</si>
  <si>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</si>
  <si>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</si>
  <si>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</si>
  <si>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</si>
  <si>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</si>
  <si>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</si>
  <si>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</si>
  <si>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</si>
  <si>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</si>
  <si>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</si>
  <si>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</si>
  <si>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</si>
  <si>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</si>
  <si>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</si>
  <si>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</si>
  <si>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</si>
  <si>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</si>
  <si>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</si>
  <si>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</si>
  <si>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</si>
  <si>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</si>
  <si>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</si>
  <si>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</si>
  <si>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</si>
  <si>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</si>
  <si>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</si>
  <si>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</si>
  <si>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</si>
  <si>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</si>
  <si>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</si>
  <si>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</si>
  <si>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</si>
  <si>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</si>
  <si>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</si>
  <si>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</si>
  <si>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</si>
  <si>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</si>
  <si>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</si>
  <si>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</si>
  <si>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</si>
  <si>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</si>
  <si>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</si>
  <si>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</si>
  <si>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</si>
  <si>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</si>
  <si>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</si>
  <si>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</si>
  <si>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</si>
  <si>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</si>
  <si>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</si>
  <si>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</si>
  <si>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</si>
  <si>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</si>
  <si>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</si>
  <si>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</si>
  <si>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</si>
  <si>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</si>
  <si>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</si>
  <si>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</si>
  <si>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</si>
  <si>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</si>
  <si>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</si>
  <si>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</si>
  <si>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</si>
  <si>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</si>
  <si>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</si>
  <si>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</si>
  <si>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</si>
  <si>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</si>
  <si>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</si>
  <si>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</si>
  <si>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</si>
  <si>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</si>
  <si>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</si>
  <si>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</si>
  <si>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</si>
  <si>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</si>
  <si>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</si>
  <si>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</si>
  <si>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</si>
  <si>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</si>
  <si>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</si>
  <si>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</si>
  <si>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</si>
  <si>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</si>
  <si>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</si>
  <si>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</si>
  <si>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</si>
  <si>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</si>
  <si>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</si>
  <si>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</si>
  <si>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</si>
  <si>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</si>
  <si>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</si>
  <si>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</si>
  <si>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</si>
  <si>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</si>
  <si>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</si>
  <si>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</si>
  <si>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</si>
  <si>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</si>
  <si>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</si>
  <si>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</si>
  <si>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</si>
  <si>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</si>
  <si>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</si>
  <si>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</si>
  <si>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</si>
  <si>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</si>
  <si>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</si>
  <si>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</si>
  <si>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</si>
  <si>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</si>
  <si>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</si>
  <si>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</si>
  <si>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</si>
  <si>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</si>
  <si>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</si>
  <si>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</si>
  <si>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</si>
  <si>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</si>
  <si>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</si>
  <si>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</si>
  <si>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</si>
  <si>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</si>
  <si>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</si>
  <si>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</si>
  <si>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</si>
  <si>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</si>
  <si>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</si>
  <si>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</si>
  <si>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</si>
  <si>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</si>
  <si>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</si>
  <si>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</si>
  <si>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</si>
  <si>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</si>
  <si>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</si>
  <si>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</si>
  <si>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</si>
  <si>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</si>
  <si>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</si>
  <si>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</si>
  <si>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</si>
  <si>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</si>
  <si>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</si>
  <si>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</si>
  <si>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</si>
  <si>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</si>
  <si>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</si>
  <si>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</si>
  <si>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</si>
  <si>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</si>
  <si>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</si>
  <si>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</si>
  <si>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</si>
  <si>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</si>
  <si>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</si>
  <si>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</si>
  <si>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</si>
  <si>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</si>
  <si>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</si>
  <si>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</si>
  <si>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</si>
  <si>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</si>
  <si>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</si>
  <si>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</si>
  <si>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</si>
  <si>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</si>
  <si>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</si>
  <si>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</si>
  <si>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</si>
  <si>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</si>
  <si>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</si>
  <si>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</si>
  <si>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</si>
  <si>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</si>
  <si>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</si>
  <si>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</si>
  <si>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</si>
  <si>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</si>
  <si>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</si>
  <si>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</si>
  <si>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</si>
  <si>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</si>
  <si>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</si>
  <si>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</si>
  <si>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</si>
  <si>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</si>
  <si>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</si>
  <si>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</si>
  <si>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</si>
  <si>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</si>
  <si>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</si>
  <si>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</si>
  <si>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</si>
  <si>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</si>
  <si>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</si>
  <si>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</si>
  <si>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</si>
  <si>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</si>
  <si>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</si>
  <si>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</si>
  <si>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</si>
  <si>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</si>
  <si>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</si>
  <si>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</si>
  <si>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</si>
  <si>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</si>
  <si>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</si>
  <si>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</si>
  <si>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</si>
  <si>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</si>
  <si>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</si>
  <si>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</si>
  <si>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</si>
  <si>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</si>
  <si>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</si>
  <si>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</si>
  <si>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</si>
  <si>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</si>
  <si>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</si>
  <si>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</si>
  <si>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</si>
  <si>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</si>
  <si>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</si>
  <si>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</si>
  <si>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</si>
  <si>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</si>
  <si>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</si>
  <si>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</si>
  <si>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</si>
  <si>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</si>
  <si>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</si>
  <si>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</si>
  <si>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</si>
  <si>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</si>
  <si>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</si>
  <si>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</si>
  <si>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</si>
  <si>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</si>
  <si>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</si>
  <si>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</si>
  <si>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</si>
  <si>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</si>
  <si>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</si>
  <si>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</si>
  <si>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</si>
  <si>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</si>
  <si>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</si>
  <si>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</si>
  <si>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</si>
  <si>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</si>
  <si>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</si>
  <si>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</si>
  <si>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</si>
  <si>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</si>
  <si>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</si>
  <si>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</si>
  <si>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</si>
  <si>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</si>
  <si>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</si>
  <si>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</si>
  <si>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</si>
  <si>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</si>
  <si>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</si>
  <si>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</si>
  <si>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</si>
  <si>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</si>
  <si>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</si>
  <si>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</si>
  <si>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</si>
  <si>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</si>
  <si>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</si>
  <si>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</si>
  <si>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</si>
  <si>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</si>
  <si>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</si>
  <si>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</si>
  <si>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</si>
  <si>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</si>
  <si>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</si>
  <si>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</si>
  <si>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</si>
  <si>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</si>
  <si>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</si>
  <si>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</si>
  <si>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</si>
  <si>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</si>
  <si>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</si>
  <si>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</si>
  <si>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</si>
  <si>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</si>
  <si>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</si>
  <si>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</si>
  <si>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</si>
  <si>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</si>
  <si>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</si>
  <si>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</si>
  <si>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</si>
  <si>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</si>
  <si>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</si>
  <si>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</si>
  <si>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</si>
  <si>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</si>
  <si>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</si>
  <si>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</si>
  <si>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</si>
  <si>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</si>
  <si>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</si>
  <si>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</si>
  <si>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</si>
  <si>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</si>
  <si>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</si>
  <si>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</si>
  <si>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</si>
  <si>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</si>
  <si>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</si>
  <si>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</si>
  <si>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</si>
  <si>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</si>
  <si>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</si>
  <si>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</si>
  <si>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</si>
  <si>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</si>
  <si>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</si>
  <si>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</si>
  <si>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</si>
  <si>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</si>
  <si>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</si>
  <si>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</si>
  <si>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</si>
  <si>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</si>
  <si>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</si>
  <si>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</si>
  <si>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</si>
  <si>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</si>
  <si>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</si>
  <si>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</si>
  <si>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</si>
  <si>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</si>
  <si>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</si>
  <si>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</si>
  <si>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</si>
  <si>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</si>
  <si>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</si>
  <si>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</si>
  <si>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</si>
  <si>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</si>
  <si>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</si>
  <si>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</si>
  <si>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</si>
  <si>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</si>
  <si>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</si>
  <si>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</si>
  <si>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</si>
  <si>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</si>
  <si>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</si>
  <si>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</si>
  <si>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</si>
  <si>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</si>
  <si>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</si>
  <si>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</si>
  <si>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</si>
  <si>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</si>
  <si>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</si>
  <si>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</si>
  <si>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</si>
  <si>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</si>
  <si>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</si>
  <si>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</si>
  <si>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</si>
  <si>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</si>
  <si>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</si>
  <si>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</si>
  <si>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</si>
  <si>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</si>
  <si>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</si>
  <si>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</si>
  <si>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</si>
  <si>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</si>
  <si>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</si>
  <si>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</si>
  <si>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</si>
  <si>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</si>
  <si>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</si>
  <si>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</si>
  <si>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</si>
  <si>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</si>
  <si>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</si>
  <si>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</si>
  <si>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</si>
  <si>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</si>
  <si>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</si>
  <si>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</si>
  <si>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</si>
  <si>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</si>
  <si>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</si>
  <si>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</si>
  <si>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</si>
  <si>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</si>
  <si>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</si>
  <si>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</si>
  <si>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</si>
  <si>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</si>
  <si>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</si>
  <si>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</si>
  <si>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</si>
  <si>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</si>
  <si>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</si>
  <si>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</si>
  <si>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</si>
  <si>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</si>
  <si>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</si>
  <si>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</si>
  <si>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</si>
  <si>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</si>
  <si>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</si>
  <si>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</si>
  <si>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</si>
  <si>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</si>
  <si>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</si>
  <si>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</si>
  <si>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</si>
  <si>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</si>
  <si>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</si>
  <si>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</si>
  <si>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</si>
  <si>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</si>
  <si>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</si>
  <si>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</si>
  <si>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</si>
  <si>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</si>
  <si>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</si>
  <si>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</si>
  <si>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</si>
  <si>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</si>
  <si>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</si>
  <si>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</si>
  <si>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</si>
  <si>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</si>
  <si>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</si>
  <si>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</si>
  <si>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</si>
  <si>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</si>
  <si>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</si>
  <si>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</si>
  <si>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</si>
  <si>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</si>
  <si>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</si>
  <si>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</si>
  <si>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</si>
  <si>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</si>
  <si>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</si>
  <si>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</si>
  <si>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</si>
  <si>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</si>
  <si>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</si>
  <si>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</si>
  <si>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</si>
  <si>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</si>
  <si>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</si>
  <si>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</si>
  <si>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</si>
  <si>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</si>
  <si>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</si>
  <si>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</si>
  <si>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</si>
  <si>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</si>
  <si>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</si>
  <si>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</si>
  <si>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</si>
  <si>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</si>
  <si>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</si>
  <si>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</si>
  <si>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</si>
  <si>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</si>
  <si>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</si>
  <si>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</si>
  <si>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</si>
  <si>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</si>
  <si>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</si>
  <si>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</si>
  <si>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</si>
  <si>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</si>
  <si>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</si>
  <si>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</si>
  <si>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</si>
  <si>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</si>
  <si>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</si>
  <si>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</si>
  <si>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</si>
  <si>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</si>
  <si>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</si>
  <si>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</si>
  <si>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</si>
  <si>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</si>
  <si>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</si>
  <si>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</si>
  <si>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</si>
  <si>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</si>
  <si>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</si>
  <si>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</si>
  <si>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</si>
  <si>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</si>
  <si>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</si>
  <si>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</si>
  <si>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</si>
  <si>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</si>
  <si>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</si>
  <si>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</si>
  <si>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</si>
  <si>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</si>
  <si>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</si>
  <si>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</si>
  <si>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</si>
  <si>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</si>
  <si>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</si>
  <si>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</si>
  <si>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</si>
  <si>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</si>
  <si>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</si>
  <si>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</si>
  <si>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</si>
  <si>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</si>
  <si>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</si>
  <si>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</si>
  <si>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</si>
  <si>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</si>
  <si>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</si>
  <si>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</si>
  <si>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</si>
  <si>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</si>
  <si>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</si>
  <si>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</si>
  <si>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</si>
  <si>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</si>
  <si>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</si>
  <si>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</si>
  <si>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</si>
  <si>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</si>
  <si>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</si>
  <si>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</si>
  <si>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</si>
  <si>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</si>
  <si>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</si>
  <si>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</si>
  <si>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</si>
  <si>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</si>
  <si>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</si>
  <si>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</si>
  <si>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</si>
  <si>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</si>
  <si>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</si>
  <si>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</si>
  <si>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</si>
  <si>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</si>
  <si>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</si>
  <si>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</si>
  <si>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</si>
  <si>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</si>
  <si>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</si>
  <si>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</si>
  <si>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</si>
  <si>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</si>
  <si>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</si>
  <si>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</si>
  <si>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</si>
  <si>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</si>
  <si>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</si>
  <si>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</si>
  <si>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</si>
  <si>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</si>
  <si>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</si>
  <si>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</si>
  <si>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</si>
  <si>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</si>
  <si>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</si>
  <si>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</si>
  <si>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</si>
  <si>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</si>
  <si>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</si>
  <si>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</si>
  <si>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</si>
  <si>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</si>
  <si>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</si>
  <si>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</si>
  <si>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</si>
  <si>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</si>
  <si>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</si>
  <si>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</si>
  <si>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</si>
  <si>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</si>
  <si>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</si>
  <si>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</si>
  <si>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</si>
  <si>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</si>
  <si>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</si>
  <si>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</si>
  <si>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</si>
  <si>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</si>
  <si>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</si>
  <si>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</si>
  <si>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</si>
  <si>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</si>
  <si>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</si>
  <si>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</si>
  <si>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</si>
  <si>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</si>
  <si>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</si>
  <si>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</si>
  <si>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</si>
  <si>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</si>
  <si>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</si>
  <si>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</si>
  <si>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</si>
  <si>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</si>
  <si>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</si>
  <si>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</si>
  <si>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</si>
  <si>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</si>
  <si>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</si>
  <si>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</si>
  <si>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</si>
  <si>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</si>
  <si>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</si>
  <si>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</si>
  <si>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</si>
  <si>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</si>
  <si>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</si>
  <si>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</si>
  <si>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</si>
  <si>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</si>
  <si>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</si>
  <si>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</si>
  <si>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</si>
  <si>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</si>
  <si>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</si>
  <si>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</si>
  <si>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</si>
  <si>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</si>
  <si>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</si>
  <si>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</si>
  <si>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</si>
  <si>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</si>
  <si>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</si>
  <si>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</si>
  <si>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</si>
  <si>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</si>
  <si>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</si>
  <si>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</si>
  <si>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</si>
  <si>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</si>
  <si>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</si>
  <si>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</si>
  <si>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</si>
  <si>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</si>
  <si>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</si>
  <si>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</si>
  <si>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</si>
  <si>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</si>
  <si>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</si>
  <si>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</si>
  <si>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</si>
  <si>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</si>
  <si>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</si>
  <si>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</si>
  <si>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</si>
  <si>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</si>
  <si>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</si>
  <si>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</si>
  <si>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</si>
  <si>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</si>
  <si>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</si>
  <si>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</si>
  <si>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</si>
  <si>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</si>
  <si>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</si>
  <si>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</si>
  <si>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</si>
  <si>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</si>
  <si>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</si>
  <si>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</si>
  <si>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</si>
  <si>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</si>
  <si>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</si>
  <si>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</si>
  <si>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</si>
  <si>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</si>
  <si>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</si>
  <si>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</si>
  <si>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</si>
  <si>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</si>
  <si>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</si>
  <si>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</si>
  <si>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</si>
  <si>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</si>
  <si>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</si>
  <si>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</si>
  <si>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</si>
  <si>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</si>
  <si>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</si>
  <si>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</si>
  <si>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</si>
  <si>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</si>
  <si>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</si>
  <si>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</si>
  <si>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</si>
  <si>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</si>
  <si>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</si>
  <si>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</si>
  <si>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</si>
  <si>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</si>
  <si>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</si>
  <si>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</si>
  <si>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</si>
  <si>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</si>
  <si>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</si>
  <si>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</si>
  <si>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</si>
  <si>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</si>
  <si>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</si>
  <si>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</si>
  <si>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</si>
  <si>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</si>
  <si>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</si>
  <si>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</si>
  <si>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</si>
  <si>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</si>
  <si>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</si>
  <si>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</si>
  <si>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</si>
  <si>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</si>
  <si>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</si>
  <si>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</si>
  <si>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</si>
  <si>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</si>
  <si>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</si>
  <si>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</si>
  <si>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</si>
  <si>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</si>
  <si>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</si>
  <si>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</si>
  <si>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</si>
  <si>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</si>
  <si>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</si>
  <si>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</si>
  <si>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</si>
  <si>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</si>
  <si>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</si>
  <si>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</si>
  <si>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</si>
  <si>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</si>
  <si>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</si>
  <si>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</si>
  <si>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</si>
  <si>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</si>
  <si>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</si>
  <si>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</si>
  <si>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</si>
  <si>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</si>
  <si>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</si>
  <si>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</si>
  <si>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</si>
  <si>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</si>
  <si>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</si>
  <si>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</si>
  <si>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</si>
  <si>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</si>
  <si>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</si>
  <si>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</si>
  <si>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</si>
  <si>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</si>
  <si>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</si>
  <si>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</si>
  <si>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</si>
  <si>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</si>
  <si>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</si>
  <si>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</si>
  <si>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</si>
  <si>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</si>
  <si>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</si>
  <si>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</si>
  <si>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</si>
  <si>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</si>
  <si>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</si>
  <si>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</si>
  <si>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</si>
  <si>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</si>
  <si>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</si>
  <si>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</si>
  <si>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</si>
  <si>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</si>
  <si>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</si>
  <si>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</si>
  <si>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</si>
  <si>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</si>
  <si>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</si>
  <si>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</si>
  <si>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</si>
  <si>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</si>
  <si>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</si>
  <si>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</si>
  <si>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</si>
  <si>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</si>
  <si>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</si>
  <si>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</si>
  <si>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</si>
  <si>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</si>
  <si>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</si>
  <si>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</si>
  <si>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</si>
  <si>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</si>
  <si>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</si>
  <si>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</si>
  <si>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</si>
  <si>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</si>
  <si>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</si>
  <si>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</si>
  <si>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</si>
  <si>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</si>
  <si>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</si>
  <si>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</si>
  <si>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</si>
  <si>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</si>
  <si>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</si>
  <si>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</si>
  <si>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</si>
  <si>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</si>
  <si>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</si>
  <si>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</si>
  <si>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</si>
  <si>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</si>
  <si>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</si>
  <si>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</si>
  <si>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</si>
  <si>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</si>
  <si>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</si>
  <si>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</si>
  <si>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</si>
  <si>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</si>
  <si>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</si>
  <si>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</si>
  <si>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</si>
  <si>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</si>
  <si>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</si>
  <si>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</si>
  <si>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</si>
  <si>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</si>
  <si>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</si>
  <si>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</si>
  <si>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</si>
  <si>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</si>
  <si>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</si>
  <si>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</si>
  <si>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</si>
  <si>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</si>
  <si>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</si>
  <si>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</si>
  <si>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</si>
  <si>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</si>
  <si>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</si>
  <si>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</si>
  <si>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</si>
  <si>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</si>
  <si>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</si>
  <si>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</si>
  <si>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</si>
  <si>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</si>
  <si>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</si>
  <si>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</si>
  <si>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</si>
  <si>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</si>
  <si>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</si>
  <si>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</si>
  <si>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</si>
  <si>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</si>
  <si>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</si>
  <si>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</si>
  <si>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</si>
  <si>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</si>
  <si>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</si>
  <si>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</si>
  <si>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</si>
  <si>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</si>
  <si>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</si>
  <si>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</si>
  <si>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</si>
  <si>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</si>
  <si>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</si>
  <si>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</si>
  <si>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</si>
  <si>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</si>
  <si>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</si>
  <si>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</si>
  <si>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</si>
  <si>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</si>
  <si>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</si>
  <si>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</si>
  <si>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</si>
  <si>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</si>
  <si>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</si>
  <si>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</si>
  <si>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</si>
  <si>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</si>
  <si>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</si>
  <si>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</si>
  <si>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</si>
  <si>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</si>
  <si>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</si>
  <si>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</si>
  <si>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</si>
  <si>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</si>
  <si>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</si>
  <si>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</si>
  <si>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</si>
  <si>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</si>
  <si>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</si>
  <si>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</si>
  <si>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</si>
  <si>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</si>
  <si>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</si>
  <si>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</si>
  <si>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</si>
  <si>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</si>
  <si>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</si>
  <si>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</si>
  <si>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</si>
  <si>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</si>
  <si>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</si>
  <si>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</si>
  <si>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</si>
  <si>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</si>
  <si>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</si>
  <si>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</si>
  <si>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</si>
  <si>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</si>
  <si>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</si>
  <si>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</si>
  <si>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</si>
  <si>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</si>
  <si>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</si>
  <si>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</si>
  <si>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</si>
  <si>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</si>
  <si>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</si>
  <si>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</si>
  <si>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</si>
  <si>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</si>
  <si>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</si>
  <si>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</si>
  <si>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</si>
  <si>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</si>
  <si>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</si>
  <si>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</si>
  <si>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</si>
  <si>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</si>
  <si>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</si>
  <si>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</si>
  <si>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</si>
  <si>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</si>
  <si>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</si>
  <si>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</si>
  <si>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</si>
  <si>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</si>
  <si>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</si>
  <si>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</si>
  <si>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</si>
  <si>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</si>
  <si>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</si>
  <si>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</si>
  <si>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</si>
  <si>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</si>
  <si>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</si>
  <si>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</si>
  <si>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</si>
  <si>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</si>
  <si>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</si>
  <si>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</si>
  <si>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</si>
  <si>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</si>
  <si>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</si>
  <si>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</si>
  <si>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</si>
  <si>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</si>
  <si>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</si>
  <si>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</si>
  <si>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</si>
  <si>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</si>
  <si>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</si>
  <si>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</si>
  <si>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</si>
  <si>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</si>
  <si>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</si>
  <si>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</si>
  <si>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</si>
  <si>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</si>
  <si>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</si>
  <si>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</si>
  <si>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</si>
  <si>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</si>
  <si>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</si>
  <si>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</si>
  <si>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</si>
  <si>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</si>
  <si>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</si>
  <si>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</si>
  <si>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</si>
  <si>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</si>
  <si>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</si>
  <si>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</si>
  <si>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</si>
  <si>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</si>
  <si>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</si>
  <si>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</si>
  <si>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</si>
  <si>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</si>
  <si>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</si>
  <si>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</si>
  <si>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</si>
  <si>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</si>
  <si>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</si>
  <si>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</si>
  <si>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</si>
  <si>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</si>
  <si>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</si>
  <si>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</si>
  <si>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</si>
  <si>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</si>
  <si>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</si>
  <si>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</si>
  <si>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</si>
  <si>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</si>
  <si>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</si>
  <si>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</si>
  <si>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</si>
  <si>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</si>
  <si>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</si>
  <si>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</si>
  <si>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</si>
  <si>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</si>
  <si>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</si>
  <si>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</si>
  <si>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</si>
  <si>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</si>
  <si>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</si>
  <si>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</si>
  <si>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</si>
  <si>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</si>
  <si>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</si>
  <si>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</si>
  <si>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</si>
  <si>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</si>
  <si>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</si>
  <si>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</si>
  <si>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</si>
  <si>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</si>
  <si>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</si>
  <si>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</si>
  <si>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</si>
  <si>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</si>
  <si>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</si>
  <si>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</si>
  <si>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</si>
  <si>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</si>
  <si>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</si>
  <si>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</si>
  <si>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</si>
  <si>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</si>
  <si>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</si>
  <si>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</si>
  <si>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</si>
  <si>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</si>
  <si>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</si>
  <si>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</si>
  <si>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</si>
  <si>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</si>
  <si>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</si>
  <si>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</si>
  <si>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</si>
  <si>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</si>
  <si>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</si>
  <si>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</si>
  <si>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</si>
  <si>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</si>
  <si>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</si>
  <si>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</si>
  <si>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</si>
  <si>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</si>
  <si>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</si>
  <si>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</si>
  <si>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</si>
  <si>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</si>
  <si>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</si>
  <si>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</si>
  <si>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</si>
  <si>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</si>
  <si>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</si>
  <si>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</si>
  <si>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</si>
  <si>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</si>
  <si>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</si>
  <si>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</si>
  <si>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</si>
  <si>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</si>
  <si>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</si>
  <si>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</si>
  <si>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</si>
  <si>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</si>
  <si>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</si>
  <si>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</si>
  <si>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</si>
  <si>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</si>
  <si>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</si>
  <si>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</si>
  <si>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</si>
  <si>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</si>
  <si>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</si>
  <si>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</si>
  <si>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</si>
  <si>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</si>
  <si>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</si>
  <si>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</si>
  <si>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</si>
  <si>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</si>
  <si>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</si>
  <si>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</si>
  <si>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</si>
  <si>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</si>
  <si>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</si>
  <si>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</si>
  <si>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</si>
  <si>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</si>
  <si>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</si>
  <si>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</si>
  <si>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</si>
  <si>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</si>
  <si>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</si>
  <si>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</si>
  <si>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</si>
  <si>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</si>
  <si>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</si>
  <si>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</si>
  <si>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</si>
  <si>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</si>
  <si>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</si>
  <si>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</si>
  <si>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</si>
  <si>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</si>
  <si>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</si>
  <si>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</si>
  <si>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</si>
  <si>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</si>
  <si>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</si>
  <si>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</si>
  <si>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</si>
  <si>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</si>
  <si>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</si>
  <si>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</si>
  <si>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</si>
  <si>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</si>
  <si>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</si>
  <si>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</si>
  <si>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</si>
  <si>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</si>
  <si>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</si>
  <si>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</si>
  <si>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</si>
  <si>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</si>
  <si>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</si>
  <si>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</si>
  <si>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</si>
  <si>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</si>
  <si>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</si>
  <si>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</si>
  <si>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</si>
  <si>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</si>
  <si>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</si>
  <si>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</si>
  <si>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</si>
  <si>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</si>
  <si>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</si>
  <si>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</si>
  <si>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</si>
  <si>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</si>
  <si>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</si>
  <si>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</si>
  <si>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</si>
  <si>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</si>
  <si>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</si>
  <si>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</si>
  <si>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</si>
  <si>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</si>
  <si>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</si>
  <si>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</si>
  <si>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</si>
  <si>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</si>
  <si>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</si>
  <si>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</si>
  <si>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</si>
  <si>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</si>
  <si>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</si>
  <si>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</si>
  <si>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</si>
  <si>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</si>
  <si>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</si>
  <si>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</si>
  <si>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</si>
  <si>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</si>
  <si>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</si>
  <si>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</si>
  <si>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</si>
  <si>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</si>
  <si>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</si>
  <si>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</si>
  <si>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</si>
  <si>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</si>
  <si>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</si>
  <si>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</si>
  <si>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</si>
  <si>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</si>
  <si>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</si>
  <si>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</si>
  <si>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</si>
  <si>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</si>
  <si>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</si>
  <si>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</si>
  <si>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</si>
  <si>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</si>
  <si>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</si>
  <si>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</si>
  <si>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</si>
  <si>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</si>
  <si>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</si>
  <si>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</si>
  <si>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</si>
  <si>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</si>
  <si>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</si>
  <si>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</si>
  <si>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</si>
  <si>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</si>
  <si>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</si>
  <si>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</si>
  <si>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</si>
  <si>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</si>
  <si>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</si>
  <si>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</si>
  <si>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</si>
  <si>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</si>
  <si>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</si>
  <si>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</si>
  <si>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</si>
  <si>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</si>
  <si>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</si>
  <si>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</si>
  <si>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</si>
  <si>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</si>
  <si>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</si>
  <si>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</si>
  <si>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</si>
  <si>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</si>
  <si>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</si>
  <si>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</si>
  <si>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</si>
  <si>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</si>
  <si>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</si>
  <si>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</si>
  <si>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</si>
  <si>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</si>
  <si>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</si>
  <si>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</si>
  <si>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</si>
  <si>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</si>
  <si>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</si>
  <si>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</si>
  <si>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</si>
  <si>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</si>
  <si>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</si>
  <si>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</si>
  <si>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</si>
  <si>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</si>
  <si>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</si>
  <si>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</si>
  <si>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</si>
  <si>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</si>
  <si>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</si>
  <si>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</si>
  <si>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</si>
  <si>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</si>
  <si>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</si>
  <si>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</si>
  <si>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</si>
  <si>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</si>
  <si>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</si>
  <si>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</si>
  <si>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</si>
  <si>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</si>
  <si>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</si>
  <si>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</si>
  <si>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</si>
  <si>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</si>
  <si>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</si>
  <si>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</si>
  <si>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</si>
  <si>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</si>
  <si>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</si>
  <si>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</si>
  <si>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</si>
  <si>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</si>
  <si>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</si>
  <si>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</si>
  <si>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</si>
  <si>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</si>
  <si>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</si>
  <si>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</si>
  <si>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</si>
  <si>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</si>
  <si>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</si>
  <si>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</si>
  <si>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</si>
  <si>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</si>
  <si>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</si>
  <si>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</si>
  <si>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</si>
  <si>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</si>
  <si>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</si>
  <si>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</si>
  <si>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</si>
  <si>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</si>
  <si>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</si>
  <si>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</si>
  <si>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</si>
  <si>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</si>
  <si>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</si>
  <si>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</si>
  <si>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</si>
  <si>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</si>
  <si>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</si>
  <si>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</si>
  <si>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</si>
  <si>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</si>
  <si>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</si>
  <si>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</si>
  <si>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</si>
  <si>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</si>
  <si>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</si>
  <si>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</si>
  <si>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</si>
  <si>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</si>
  <si>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</si>
  <si>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</si>
  <si>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</si>
  <si>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</si>
  <si>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</si>
  <si>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</si>
  <si>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</si>
  <si>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</si>
  <si>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</si>
  <si>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</si>
  <si>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</si>
  <si>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</si>
  <si>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</si>
  <si>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</si>
  <si>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</si>
  <si>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</si>
  <si>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</si>
  <si>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</si>
  <si>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</si>
  <si>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</si>
  <si>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</si>
  <si>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</si>
  <si>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</si>
  <si>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</si>
  <si>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</si>
  <si>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</si>
  <si>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</si>
  <si>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</si>
  <si>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</si>
  <si>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</si>
  <si>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</si>
  <si>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</si>
  <si>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</si>
  <si>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</si>
  <si>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</si>
  <si>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</si>
  <si>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</si>
  <si>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</si>
  <si>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</si>
  <si>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</si>
  <si>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</si>
  <si>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</si>
  <si>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</si>
  <si>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</si>
  <si>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</si>
  <si>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</si>
  <si>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</si>
  <si>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</si>
  <si>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</si>
  <si>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</si>
  <si>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</si>
  <si>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</si>
  <si>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</si>
  <si>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</si>
  <si>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</si>
  <si>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</si>
  <si>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</si>
  <si>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</si>
  <si>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</si>
  <si>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</si>
  <si>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</si>
  <si>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</si>
  <si>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</si>
  <si>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</si>
  <si>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</si>
  <si>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</si>
  <si>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</si>
  <si>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</si>
  <si>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</si>
  <si>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</si>
  <si>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</si>
  <si>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</si>
  <si>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</si>
  <si>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</si>
  <si>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</si>
  <si>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</si>
  <si>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</si>
  <si>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</si>
  <si>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</si>
  <si>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</si>
  <si>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</si>
  <si>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</si>
  <si>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</si>
  <si>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</si>
  <si>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</si>
  <si>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</si>
  <si>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</si>
  <si>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</si>
  <si>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</si>
  <si>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</si>
  <si>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</si>
  <si>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</si>
  <si>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</si>
  <si>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</si>
  <si>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</si>
  <si>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</si>
  <si>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</si>
  <si>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</si>
  <si>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</si>
  <si>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</si>
  <si>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</si>
  <si>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</si>
  <si>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</si>
  <si>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</si>
  <si>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</si>
  <si>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</si>
  <si>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</si>
  <si>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</si>
  <si>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</si>
  <si>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</si>
  <si>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</si>
  <si>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</si>
  <si>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</si>
  <si>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</si>
  <si>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</si>
  <si>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</si>
  <si>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</si>
  <si>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</si>
  <si>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</si>
  <si>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</si>
  <si>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</si>
  <si>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</si>
  <si>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</si>
  <si>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</si>
  <si>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</si>
  <si>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</si>
  <si>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</si>
  <si>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</si>
  <si>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</si>
  <si>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</si>
  <si>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</si>
  <si>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</si>
  <si>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</si>
  <si>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</si>
  <si>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</si>
  <si>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</si>
  <si>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</si>
  <si>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</si>
  <si>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</si>
  <si>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</si>
  <si>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</si>
  <si>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</si>
  <si>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</si>
  <si>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</si>
  <si>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</si>
  <si>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</si>
  <si>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</si>
  <si>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</si>
  <si>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</si>
  <si>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</si>
  <si>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</si>
  <si>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</si>
  <si>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</si>
  <si>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</si>
  <si>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</si>
  <si>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</si>
  <si>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</si>
  <si>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</si>
  <si>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</si>
  <si>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</si>
  <si>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</si>
  <si>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</si>
  <si>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</si>
  <si>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</si>
  <si>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</si>
  <si>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</si>
  <si>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</si>
  <si>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</si>
  <si>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</si>
  <si>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</si>
  <si>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</si>
  <si>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</si>
  <si>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</si>
  <si>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</si>
  <si>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</si>
  <si>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</si>
  <si>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</si>
  <si>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</si>
  <si>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</si>
  <si>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</si>
  <si>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</si>
  <si>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</si>
  <si>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</si>
  <si>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</si>
  <si>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</si>
  <si>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</si>
  <si>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</si>
  <si>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</si>
  <si>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</si>
  <si>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</si>
  <si>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</si>
  <si>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</si>
  <si>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</si>
  <si>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</si>
  <si>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</si>
  <si>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</si>
  <si>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</si>
  <si>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</si>
  <si>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</si>
  <si>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</si>
  <si>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</si>
  <si>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</si>
  <si>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</si>
  <si>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</si>
  <si>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</si>
  <si>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</si>
  <si>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</si>
  <si>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</si>
  <si>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</si>
  <si>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</si>
  <si>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</si>
  <si>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</si>
  <si>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</si>
  <si>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</si>
  <si>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</si>
  <si>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</si>
  <si>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</si>
  <si>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</si>
  <si>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</si>
  <si>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</si>
  <si>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</si>
  <si>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</si>
  <si>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</si>
  <si>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</si>
  <si>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</si>
  <si>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</si>
  <si>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</si>
  <si>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</si>
  <si>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</si>
  <si>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</si>
  <si>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</si>
  <si>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</si>
  <si>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</si>
  <si>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2.01 от 2016г.</t>
  </si>
  <si>
    <t>- получени трансфери (+/-)</t>
  </si>
  <si>
    <t>b1009</t>
  </si>
  <si>
    <t>d890</t>
  </si>
  <si>
    <t>c1185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</si>
</sst>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79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8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0" fillId="26" borderId="12" xfId="0" applyNumberFormat="1" applyFont="1" applyFill="1" applyBorder="1" applyAlignment="1" applyProtection="1">
      <alignment horizontal="center" vertical="center"/>
      <protection/>
    </xf>
    <xf numFmtId="0" fontId="231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2" fillId="42" borderId="14" xfId="42" applyFont="1" applyFill="1" applyBorder="1" applyAlignment="1">
      <alignment horizontal="left" vertical="center" wrapText="1"/>
      <protection/>
    </xf>
    <xf numFmtId="0" fontId="233" fillId="42" borderId="15" xfId="42" applyFont="1" applyFill="1" applyBorder="1" applyAlignment="1">
      <alignment horizontal="center" vertical="center" wrapText="1"/>
      <protection/>
    </xf>
    <xf numFmtId="0" fontId="232" fillId="42" borderId="16" xfId="34" applyFont="1" applyFill="1" applyBorder="1" applyAlignment="1">
      <alignment horizontal="center" vertical="center" wrapText="1"/>
      <protection/>
    </xf>
    <xf numFmtId="0" fontId="232" fillId="42" borderId="17" xfId="34" applyFont="1" applyFill="1" applyBorder="1" applyAlignment="1">
      <alignment horizontal="center" vertical="center"/>
      <protection/>
    </xf>
    <xf numFmtId="0" fontId="232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4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5" fillId="26" borderId="23" xfId="34" applyNumberFormat="1" applyFont="1" applyFill="1" applyBorder="1" applyAlignment="1">
      <alignment horizontal="right" vertical="center"/>
      <protection/>
    </xf>
    <xf numFmtId="3" fontId="235" fillId="26" borderId="24" xfId="34" applyNumberFormat="1" applyFont="1" applyFill="1" applyBorder="1" applyAlignment="1" applyProtection="1">
      <alignment horizontal="right" vertical="center"/>
      <protection/>
    </xf>
    <xf numFmtId="3" fontId="235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6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6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6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5" fillId="26" borderId="17" xfId="34" applyNumberFormat="1" applyFont="1" applyFill="1" applyBorder="1" applyAlignment="1">
      <alignment horizontal="right" vertical="center"/>
      <protection/>
    </xf>
    <xf numFmtId="3" fontId="235" fillId="26" borderId="12" xfId="34" applyNumberFormat="1" applyFont="1" applyFill="1" applyBorder="1" applyAlignment="1" applyProtection="1">
      <alignment horizontal="right" vertical="center"/>
      <protection/>
    </xf>
    <xf numFmtId="3" fontId="235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6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5" fillId="26" borderId="17" xfId="34" applyNumberFormat="1" applyFont="1" applyFill="1" applyBorder="1" applyAlignment="1" applyProtection="1">
      <alignment horizontal="right" vertical="center"/>
      <protection locked="0"/>
    </xf>
    <xf numFmtId="3" fontId="235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7" fillId="42" borderId="49" xfId="42" applyFont="1" applyFill="1" applyBorder="1" applyAlignment="1" applyProtection="1" quotePrefix="1">
      <alignment horizontal="right" vertical="center"/>
      <protection/>
    </xf>
    <xf numFmtId="0" fontId="231" fillId="42" borderId="50" xfId="42" applyFont="1" applyFill="1" applyBorder="1" applyAlignment="1" applyProtection="1">
      <alignment horizontal="right" vertical="center"/>
      <protection/>
    </xf>
    <xf numFmtId="0" fontId="232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8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0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0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9" fillId="47" borderId="14" xfId="34" applyFont="1" applyFill="1" applyBorder="1" applyAlignment="1" applyProtection="1">
      <alignment vertical="center"/>
      <protection/>
    </xf>
    <xf numFmtId="0" fontId="239" fillId="47" borderId="15" xfId="34" applyFont="1" applyFill="1" applyBorder="1" applyAlignment="1" applyProtection="1">
      <alignment horizontal="center" vertical="center"/>
      <protection/>
    </xf>
    <xf numFmtId="0" fontId="240" fillId="47" borderId="16" xfId="34" applyFont="1" applyFill="1" applyBorder="1" applyAlignment="1" applyProtection="1">
      <alignment horizontal="center" vertical="center" wrapText="1"/>
      <protection/>
    </xf>
    <xf numFmtId="0" fontId="241" fillId="47" borderId="20" xfId="34" applyFont="1" applyFill="1" applyBorder="1" applyAlignment="1" applyProtection="1">
      <alignment horizontal="center" vertical="center"/>
      <protection/>
    </xf>
    <xf numFmtId="0" fontId="241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2" fillId="48" borderId="17" xfId="34" applyNumberFormat="1" applyFont="1" applyFill="1" applyBorder="1" applyAlignment="1" applyProtection="1">
      <alignment horizontal="center" vertical="center" wrapText="1"/>
      <protection/>
    </xf>
    <xf numFmtId="1" fontId="242" fillId="48" borderId="12" xfId="34" applyNumberFormat="1" applyFont="1" applyFill="1" applyBorder="1" applyAlignment="1" applyProtection="1">
      <alignment horizontal="center" vertical="center" wrapText="1"/>
      <protection/>
    </xf>
    <xf numFmtId="1" fontId="242" fillId="48" borderId="18" xfId="34" applyNumberFormat="1" applyFont="1" applyFill="1" applyBorder="1" applyAlignment="1" applyProtection="1">
      <alignment horizontal="center" vertical="center" wrapText="1"/>
      <protection/>
    </xf>
    <xf numFmtId="0" fontId="243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9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2" fillId="48" borderId="40" xfId="42" applyNumberFormat="1" applyFont="1" applyFill="1" applyBorder="1" applyAlignment="1" applyProtection="1" quotePrefix="1">
      <alignment horizontal="right" vertical="center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3" fontId="239" fillId="48" borderId="17" xfId="34" applyNumberFormat="1" applyFont="1" applyFill="1" applyBorder="1" applyAlignment="1" applyProtection="1">
      <alignment horizontal="right" vertical="center"/>
      <protection/>
    </xf>
    <xf numFmtId="3" fontId="239" fillId="48" borderId="12" xfId="34" applyNumberFormat="1" applyFont="1" applyFill="1" applyBorder="1" applyAlignment="1" applyProtection="1">
      <alignment horizontal="right" vertical="center"/>
      <protection/>
    </xf>
    <xf numFmtId="3" fontId="239" fillId="48" borderId="18" xfId="34" applyNumberFormat="1" applyFont="1" applyFill="1" applyBorder="1" applyAlignment="1" applyProtection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2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5" fillId="39" borderId="84" xfId="42" applyNumberFormat="1" applyFont="1" applyFill="1" applyBorder="1" applyAlignment="1" applyProtection="1" quotePrefix="1">
      <alignment horizontal="right" vertical="center"/>
      <protection/>
    </xf>
    <xf numFmtId="0" fontId="245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2" fillId="26" borderId="40" xfId="42" applyNumberFormat="1" applyFont="1" applyFill="1" applyBorder="1" applyAlignment="1" applyProtection="1">
      <alignment horizontal="right"/>
      <protection/>
    </xf>
    <xf numFmtId="3" fontId="242" fillId="26" borderId="61" xfId="34" applyNumberFormat="1" applyFont="1" applyFill="1" applyBorder="1" applyAlignment="1" applyProtection="1">
      <alignment horizontal="right" vertical="center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6" fillId="47" borderId="49" xfId="42" applyNumberFormat="1" applyFont="1" applyFill="1" applyBorder="1" applyAlignment="1" applyProtection="1">
      <alignment horizontal="right" vertical="center"/>
      <protection/>
    </xf>
    <xf numFmtId="0" fontId="241" fillId="47" borderId="50" xfId="42" applyFont="1" applyFill="1" applyBorder="1" applyAlignment="1" applyProtection="1">
      <alignment horizontal="right" vertical="center"/>
      <protection/>
    </xf>
    <xf numFmtId="0" fontId="242" fillId="47" borderId="51" xfId="44" applyFont="1" applyFill="1" applyBorder="1" applyAlignment="1" applyProtection="1">
      <alignment horizontal="center" vertical="center" wrapText="1"/>
      <protection/>
    </xf>
    <xf numFmtId="3" fontId="242" fillId="47" borderId="89" xfId="34" applyNumberFormat="1" applyFont="1" applyFill="1" applyBorder="1" applyAlignment="1" applyProtection="1">
      <alignment horizontal="right" vertical="center"/>
      <protection/>
    </xf>
    <xf numFmtId="3" fontId="239" fillId="47" borderId="49" xfId="34" applyNumberFormat="1" applyFont="1" applyFill="1" applyBorder="1" applyAlignment="1" applyProtection="1">
      <alignment horizontal="right" vertical="center"/>
      <protection/>
    </xf>
    <xf numFmtId="3" fontId="239" fillId="47" borderId="50" xfId="34" applyNumberFormat="1" applyFont="1" applyFill="1" applyBorder="1" applyAlignment="1" applyProtection="1">
      <alignment horizontal="right" vertical="center"/>
      <protection/>
    </xf>
    <xf numFmtId="3" fontId="239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7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1" fillId="26" borderId="12" xfId="34" applyFont="1" applyFill="1" applyBorder="1" applyAlignment="1" applyProtection="1">
      <alignment horizontal="center" vertical="center"/>
      <protection/>
    </xf>
    <xf numFmtId="0" fontId="248" fillId="49" borderId="14" xfId="34" applyFont="1" applyFill="1" applyBorder="1" applyAlignment="1" applyProtection="1">
      <alignment vertical="center"/>
      <protection/>
    </xf>
    <xf numFmtId="0" fontId="248" fillId="49" borderId="15" xfId="34" applyFont="1" applyFill="1" applyBorder="1" applyAlignment="1" applyProtection="1">
      <alignment horizontal="center" vertical="center"/>
      <protection/>
    </xf>
    <xf numFmtId="0" fontId="249" fillId="49" borderId="16" xfId="34" applyFont="1" applyFill="1" applyBorder="1" applyAlignment="1" applyProtection="1">
      <alignment horizontal="center" vertical="center" wrapText="1"/>
      <protection/>
    </xf>
    <xf numFmtId="0" fontId="250" fillId="49" borderId="15" xfId="0" applyFont="1" applyFill="1" applyBorder="1" applyAlignment="1" applyProtection="1">
      <alignment horizontal="left" vertical="center"/>
      <protection/>
    </xf>
    <xf numFmtId="0" fontId="251" fillId="49" borderId="15" xfId="34" applyFont="1" applyFill="1" applyBorder="1" applyAlignment="1" applyProtection="1">
      <alignment horizontal="center" vertical="center"/>
      <protection/>
    </xf>
    <xf numFmtId="0" fontId="252" fillId="49" borderId="15" xfId="0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/>
      <protection/>
    </xf>
    <xf numFmtId="0" fontId="253" fillId="49" borderId="23" xfId="34" applyFont="1" applyFill="1" applyBorder="1" applyAlignment="1" applyProtection="1" quotePrefix="1">
      <alignment horizontal="center" vertical="center"/>
      <protection/>
    </xf>
    <xf numFmtId="0" fontId="253" fillId="49" borderId="24" xfId="34" applyFont="1" applyFill="1" applyBorder="1" applyAlignment="1" applyProtection="1">
      <alignment horizontal="center" vertical="center"/>
      <protection/>
    </xf>
    <xf numFmtId="0" fontId="254" fillId="0" borderId="91" xfId="42" applyFont="1" applyFill="1" applyBorder="1" applyAlignment="1" applyProtection="1">
      <alignment horizontal="center" vertical="center" wrapText="1"/>
      <protection/>
    </xf>
    <xf numFmtId="1" fontId="249" fillId="5" borderId="23" xfId="34" applyNumberFormat="1" applyFont="1" applyFill="1" applyBorder="1" applyAlignment="1" applyProtection="1">
      <alignment horizontal="center" vertical="center" wrapText="1"/>
      <protection/>
    </xf>
    <xf numFmtId="1" fontId="249" fillId="5" borderId="92" xfId="34" applyNumberFormat="1" applyFont="1" applyFill="1" applyBorder="1" applyAlignment="1" applyProtection="1">
      <alignment horizontal="center" vertical="center" wrapText="1"/>
      <protection/>
    </xf>
    <xf numFmtId="1" fontId="249" fillId="5" borderId="22" xfId="34" applyNumberFormat="1" applyFont="1" applyFill="1" applyBorder="1" applyAlignment="1" applyProtection="1">
      <alignment horizontal="center" vertical="center" wrapText="1"/>
      <protection/>
    </xf>
    <xf numFmtId="0" fontId="255" fillId="49" borderId="19" xfId="34" applyFont="1" applyFill="1" applyBorder="1" applyAlignment="1" applyProtection="1">
      <alignment horizontal="center" vertical="center" wrapText="1"/>
      <protection/>
    </xf>
    <xf numFmtId="0" fontId="256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8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3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7" fillId="5" borderId="40" xfId="42" applyNumberFormat="1" applyFont="1" applyFill="1" applyBorder="1" applyAlignment="1" applyProtection="1" quotePrefix="1">
      <alignment horizontal="right" vertical="center"/>
      <protection/>
    </xf>
    <xf numFmtId="3" fontId="248" fillId="5" borderId="17" xfId="34" applyNumberFormat="1" applyFont="1" applyFill="1" applyBorder="1" applyAlignment="1" applyProtection="1">
      <alignment vertical="center"/>
      <protection/>
    </xf>
    <xf numFmtId="3" fontId="248" fillId="5" borderId="12" xfId="34" applyNumberFormat="1" applyFont="1" applyFill="1" applyBorder="1" applyAlignment="1" applyProtection="1">
      <alignment vertical="center"/>
      <protection/>
    </xf>
    <xf numFmtId="3" fontId="248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6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6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7" fillId="5" borderId="40" xfId="42" applyNumberFormat="1" applyFont="1" applyFill="1" applyBorder="1" applyAlignment="1" quotePrefix="1">
      <alignment horizontal="right" vertical="center"/>
      <protection/>
    </xf>
    <xf numFmtId="3" fontId="248" fillId="5" borderId="17" xfId="34" applyNumberFormat="1" applyFont="1" applyFill="1" applyBorder="1" applyAlignment="1">
      <alignment vertical="center"/>
      <protection/>
    </xf>
    <xf numFmtId="3" fontId="248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6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6" fillId="45" borderId="22" xfId="34" applyNumberFormat="1" applyFont="1" applyFill="1" applyBorder="1" applyAlignment="1" applyProtection="1">
      <alignment horizontal="center" vertical="center"/>
      <protection/>
    </xf>
    <xf numFmtId="3" fontId="248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8" fillId="5" borderId="17" xfId="34" applyNumberFormat="1" applyFont="1" applyFill="1" applyBorder="1" applyAlignment="1" applyProtection="1">
      <alignment vertical="center"/>
      <protection locked="0"/>
    </xf>
    <xf numFmtId="3" fontId="248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6" fillId="45" borderId="29" xfId="34" applyNumberFormat="1" applyFont="1" applyFill="1" applyBorder="1" applyAlignment="1" applyProtection="1">
      <alignment horizontal="center" vertical="center"/>
      <protection/>
    </xf>
    <xf numFmtId="186" fontId="236" fillId="45" borderId="27" xfId="34" applyNumberFormat="1" applyFont="1" applyFill="1" applyBorder="1" applyAlignment="1" applyProtection="1">
      <alignment horizontal="center" vertical="center"/>
      <protection/>
    </xf>
    <xf numFmtId="186" fontId="236" fillId="45" borderId="33" xfId="34" applyNumberFormat="1" applyFont="1" applyFill="1" applyBorder="1" applyAlignment="1" applyProtection="1">
      <alignment horizontal="center" vertical="center"/>
      <protection/>
    </xf>
    <xf numFmtId="186" fontId="236" fillId="45" borderId="31" xfId="34" applyNumberFormat="1" applyFont="1" applyFill="1" applyBorder="1" applyAlignment="1" applyProtection="1">
      <alignment horizontal="center" vertical="center"/>
      <protection/>
    </xf>
    <xf numFmtId="186" fontId="236" fillId="45" borderId="42" xfId="34" applyNumberFormat="1" applyFont="1" applyFill="1" applyBorder="1" applyAlignment="1" applyProtection="1">
      <alignment horizontal="center" vertical="center"/>
      <protection/>
    </xf>
    <xf numFmtId="186" fontId="236" fillId="45" borderId="43" xfId="34" applyNumberFormat="1" applyFont="1" applyFill="1" applyBorder="1" applyAlignment="1" applyProtection="1">
      <alignment horizontal="center" vertical="center"/>
      <protection/>
    </xf>
    <xf numFmtId="0" fontId="258" fillId="49" borderId="49" xfId="42" applyFont="1" applyFill="1" applyBorder="1" applyAlignment="1" quotePrefix="1">
      <alignment horizontal="right" vertical="center"/>
      <protection/>
    </xf>
    <xf numFmtId="0" fontId="253" fillId="49" borderId="50" xfId="42" applyFont="1" applyFill="1" applyBorder="1" applyAlignment="1">
      <alignment horizontal="right" vertical="center"/>
      <protection/>
    </xf>
    <xf numFmtId="0" fontId="249" fillId="49" borderId="51" xfId="42" applyFont="1" applyFill="1" applyBorder="1" applyAlignment="1">
      <alignment horizontal="center" vertical="center" wrapText="1"/>
      <protection/>
    </xf>
    <xf numFmtId="3" fontId="248" fillId="49" borderId="49" xfId="34" applyNumberFormat="1" applyFont="1" applyFill="1" applyBorder="1" applyAlignment="1">
      <alignment vertical="center"/>
      <protection/>
    </xf>
    <xf numFmtId="3" fontId="248" fillId="49" borderId="50" xfId="34" applyNumberFormat="1" applyFont="1" applyFill="1" applyBorder="1" applyAlignment="1">
      <alignment vertical="center"/>
      <protection/>
    </xf>
    <xf numFmtId="0" fontId="256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8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8" fillId="49" borderId="49" xfId="42" applyFont="1" applyFill="1" applyBorder="1" applyAlignment="1" applyProtection="1" quotePrefix="1">
      <alignment horizontal="right" vertical="center"/>
      <protection/>
    </xf>
    <xf numFmtId="0" fontId="253" fillId="49" borderId="50" xfId="42" applyFont="1" applyFill="1" applyBorder="1" applyAlignment="1" applyProtection="1">
      <alignment horizontal="right" vertical="center"/>
      <protection/>
    </xf>
    <xf numFmtId="0" fontId="249" fillId="49" borderId="51" xfId="42" applyFont="1" applyFill="1" applyBorder="1" applyAlignment="1" applyProtection="1">
      <alignment horizontal="center" vertical="center" wrapText="1"/>
      <protection/>
    </xf>
    <xf numFmtId="3" fontId="249" fillId="49" borderId="89" xfId="34" applyNumberFormat="1" applyFont="1" applyFill="1" applyBorder="1" applyAlignment="1" applyProtection="1">
      <alignment vertical="center"/>
      <protection/>
    </xf>
    <xf numFmtId="3" fontId="248" fillId="49" borderId="49" xfId="34" applyNumberFormat="1" applyFont="1" applyFill="1" applyBorder="1" applyAlignment="1" applyProtection="1">
      <alignment vertical="center"/>
      <protection/>
    </xf>
    <xf numFmtId="3" fontId="248" fillId="49" borderId="50" xfId="34" applyNumberFormat="1" applyFont="1" applyFill="1" applyBorder="1" applyAlignment="1" applyProtection="1">
      <alignment vertical="center"/>
      <protection/>
    </xf>
    <xf numFmtId="3" fontId="248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1" fillId="51" borderId="15" xfId="34" applyFont="1" applyFill="1" applyBorder="1" applyAlignment="1" applyProtection="1">
      <alignment horizontal="center" vertical="center"/>
      <protection/>
    </xf>
    <xf numFmtId="0" fontId="252" fillId="51" borderId="15" xfId="0" applyFont="1" applyFill="1" applyBorder="1" applyAlignment="1" applyProtection="1">
      <alignment horizontal="center" vertical="center"/>
      <protection/>
    </xf>
    <xf numFmtId="0" fontId="248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9" fillId="39" borderId="103" xfId="38" applyFont="1" applyFill="1" applyBorder="1" applyProtection="1">
      <alignment/>
      <protection/>
    </xf>
    <xf numFmtId="188" fontId="259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0" fillId="52" borderId="104" xfId="34" applyFont="1" applyFill="1" applyBorder="1" applyAlignment="1" applyProtection="1" quotePrefix="1">
      <alignment vertical="center"/>
      <protection/>
    </xf>
    <xf numFmtId="0" fontId="261" fillId="52" borderId="105" xfId="34" applyFont="1" applyFill="1" applyBorder="1" applyAlignment="1" applyProtection="1">
      <alignment horizontal="center" vertical="center"/>
      <protection/>
    </xf>
    <xf numFmtId="0" fontId="260" fillId="52" borderId="106" xfId="34" applyFont="1" applyFill="1" applyBorder="1" applyAlignment="1" applyProtection="1" quotePrefix="1">
      <alignment horizontal="center" vertical="center" wrapText="1"/>
      <protection/>
    </xf>
    <xf numFmtId="0" fontId="262" fillId="52" borderId="14" xfId="34" applyFont="1" applyFill="1" applyBorder="1" applyAlignment="1" applyProtection="1">
      <alignment horizontal="left" vertical="center"/>
      <protection/>
    </xf>
    <xf numFmtId="0" fontId="263" fillId="52" borderId="15" xfId="0" applyFont="1" applyFill="1" applyBorder="1" applyAlignment="1" applyProtection="1">
      <alignment horizontal="center" vertical="center"/>
      <protection/>
    </xf>
    <xf numFmtId="0" fontId="261" fillId="52" borderId="16" xfId="34" applyFont="1" applyFill="1" applyBorder="1" applyAlignment="1" applyProtection="1">
      <alignment horizontal="center" vertical="center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0" fillId="39" borderId="23" xfId="34" applyNumberFormat="1" applyFont="1" applyFill="1" applyBorder="1" applyAlignment="1" applyProtection="1">
      <alignment horizontal="center" vertical="center" wrapText="1"/>
      <protection/>
    </xf>
    <xf numFmtId="1" fontId="260" fillId="39" borderId="92" xfId="34" applyNumberFormat="1" applyFont="1" applyFill="1" applyBorder="1" applyAlignment="1" applyProtection="1">
      <alignment horizontal="center" vertical="center" wrapText="1"/>
      <protection/>
    </xf>
    <xf numFmtId="1" fontId="260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1" fillId="39" borderId="0" xfId="34" applyFont="1" applyFill="1" applyBorder="1" applyAlignment="1" applyProtection="1">
      <alignment horizontal="left" vertical="center" wrapText="1"/>
      <protection/>
    </xf>
    <xf numFmtId="179" fontId="260" fillId="4" borderId="40" xfId="42" applyNumberFormat="1" applyFont="1" applyFill="1" applyBorder="1" applyAlignment="1" quotePrefix="1">
      <alignment horizontal="right" vertical="center"/>
      <protection/>
    </xf>
    <xf numFmtId="3" fontId="260" fillId="4" borderId="61" xfId="34" applyNumberFormat="1" applyFont="1" applyFill="1" applyBorder="1" applyAlignment="1" applyProtection="1">
      <alignment vertical="center"/>
      <protection/>
    </xf>
    <xf numFmtId="3" fontId="261" fillId="4" borderId="17" xfId="34" applyNumberFormat="1" applyFont="1" applyFill="1" applyBorder="1" applyAlignment="1">
      <alignment vertical="center"/>
      <protection/>
    </xf>
    <xf numFmtId="3" fontId="261" fillId="4" borderId="12" xfId="34" applyNumberFormat="1" applyFont="1" applyFill="1" applyBorder="1" applyAlignment="1" applyProtection="1">
      <alignment vertical="center"/>
      <protection/>
    </xf>
    <xf numFmtId="3" fontId="261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6" fillId="53" borderId="30" xfId="34" applyNumberFormat="1" applyFont="1" applyFill="1" applyBorder="1" applyAlignment="1" applyProtection="1">
      <alignment horizontal="center" vertical="center"/>
      <protection/>
    </xf>
    <xf numFmtId="186" fontId="236" fillId="53" borderId="34" xfId="34" applyNumberFormat="1" applyFont="1" applyFill="1" applyBorder="1" applyAlignment="1" applyProtection="1">
      <alignment horizontal="center" vertical="center"/>
      <protection/>
    </xf>
    <xf numFmtId="186" fontId="236" fillId="53" borderId="44" xfId="34" applyNumberFormat="1" applyFont="1" applyFill="1" applyBorder="1" applyAlignment="1" applyProtection="1">
      <alignment horizontal="center" vertical="center"/>
      <protection/>
    </xf>
    <xf numFmtId="3" fontId="261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1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6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6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0" fillId="4" borderId="61" xfId="34" applyNumberFormat="1" applyFont="1" applyFill="1" applyBorder="1" applyAlignment="1" applyProtection="1">
      <alignment horizontal="right" vertical="center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/>
    </xf>
    <xf numFmtId="3" fontId="261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 locked="0"/>
    </xf>
    <xf numFmtId="3" fontId="261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0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0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0" fillId="4" borderId="20" xfId="42" applyNumberFormat="1" applyFont="1" applyFill="1" applyBorder="1" applyAlignment="1" quotePrefix="1">
      <alignment horizontal="right" vertical="center"/>
      <protection/>
    </xf>
    <xf numFmtId="3" fontId="260" fillId="4" borderId="19" xfId="34" applyNumberFormat="1" applyFont="1" applyFill="1" applyBorder="1" applyAlignment="1" applyProtection="1">
      <alignment vertical="center"/>
      <protection/>
    </xf>
    <xf numFmtId="3" fontId="261" fillId="4" borderId="23" xfId="34" applyNumberFormat="1" applyFont="1" applyFill="1" applyBorder="1" applyAlignment="1" applyProtection="1">
      <alignment vertical="center"/>
      <protection/>
    </xf>
    <xf numFmtId="3" fontId="261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8" fillId="45" borderId="62" xfId="34" applyNumberFormat="1" applyFont="1" applyFill="1" applyBorder="1" applyAlignment="1" applyProtection="1">
      <alignment horizontal="center" vertical="center"/>
      <protection/>
    </xf>
    <xf numFmtId="186" fontId="228" fillId="45" borderId="64" xfId="34" applyNumberFormat="1" applyFont="1" applyFill="1" applyBorder="1" applyAlignment="1" applyProtection="1">
      <alignment horizontal="center" vertical="center"/>
      <protection/>
    </xf>
    <xf numFmtId="186" fontId="228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6" fillId="45" borderId="87" xfId="34" applyNumberFormat="1" applyFont="1" applyFill="1" applyBorder="1" applyAlignment="1" applyProtection="1">
      <alignment horizontal="center" vertical="center"/>
      <protection/>
    </xf>
    <xf numFmtId="186" fontId="236" fillId="45" borderId="84" xfId="34" applyNumberFormat="1" applyFont="1" applyFill="1" applyBorder="1" applyAlignment="1" applyProtection="1">
      <alignment horizontal="center" vertical="center"/>
      <protection/>
    </xf>
    <xf numFmtId="186" fontId="236" fillId="53" borderId="88" xfId="34" applyNumberFormat="1" applyFont="1" applyFill="1" applyBorder="1" applyAlignment="1" applyProtection="1">
      <alignment horizontal="center" vertical="center"/>
      <protection/>
    </xf>
    <xf numFmtId="186" fontId="236" fillId="53" borderId="39" xfId="34" applyNumberFormat="1" applyFont="1" applyFill="1" applyBorder="1" applyAlignment="1" applyProtection="1">
      <alignment horizontal="center" vertical="center"/>
      <protection/>
    </xf>
    <xf numFmtId="176" fontId="266" fillId="52" borderId="113" xfId="42" applyNumberFormat="1" applyFont="1" applyFill="1" applyBorder="1" applyAlignment="1">
      <alignment horizontal="right" vertical="center"/>
      <protection/>
    </xf>
    <xf numFmtId="179" fontId="264" fillId="52" borderId="50" xfId="42" applyNumberFormat="1" applyFont="1" applyFill="1" applyBorder="1" applyAlignment="1" quotePrefix="1">
      <alignment horizontal="right" vertical="center"/>
      <protection/>
    </xf>
    <xf numFmtId="0" fontId="260" fillId="52" borderId="114" xfId="42" applyFont="1" applyFill="1" applyBorder="1" applyAlignment="1">
      <alignment horizontal="center" vertical="center" wrapText="1"/>
      <protection/>
    </xf>
    <xf numFmtId="3" fontId="260" fillId="52" borderId="89" xfId="34" applyNumberFormat="1" applyFont="1" applyFill="1" applyBorder="1" applyAlignment="1" applyProtection="1">
      <alignment vertical="center"/>
      <protection/>
    </xf>
    <xf numFmtId="3" fontId="261" fillId="52" borderId="49" xfId="34" applyNumberFormat="1" applyFont="1" applyFill="1" applyBorder="1" applyAlignment="1">
      <alignment vertical="center"/>
      <protection/>
    </xf>
    <xf numFmtId="3" fontId="261" fillId="52" borderId="115" xfId="34" applyNumberFormat="1" applyFont="1" applyFill="1" applyBorder="1" applyAlignment="1">
      <alignment vertical="center"/>
      <protection/>
    </xf>
    <xf numFmtId="3" fontId="261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9" fillId="39" borderId="103" xfId="38" applyNumberFormat="1" applyFont="1" applyFill="1" applyBorder="1" applyProtection="1">
      <alignment/>
      <protection/>
    </xf>
    <xf numFmtId="188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9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8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187" fontId="275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187" fontId="275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4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35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3" fillId="26" borderId="0" xfId="0" applyNumberFormat="1" applyFont="1" applyFill="1" applyBorder="1" applyAlignment="1" applyProtection="1">
      <alignment horizontal="left"/>
      <protection/>
    </xf>
    <xf numFmtId="0" fontId="234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8" fillId="39" borderId="12" xfId="40" applyNumberFormat="1" applyFont="1" applyFill="1" applyBorder="1" applyAlignment="1" applyProtection="1">
      <alignment horizontal="center" vertical="center"/>
      <protection/>
    </xf>
    <xf numFmtId="184" fontId="27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0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4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7" fontId="282" fillId="26" borderId="0" xfId="47" applyNumberFormat="1" applyFont="1" applyFill="1" applyBorder="1" applyAlignment="1" applyProtection="1">
      <alignment/>
      <protection/>
    </xf>
    <xf numFmtId="38" fontId="282" fillId="26" borderId="0" xfId="47" applyNumberFormat="1" applyFont="1" applyFill="1" applyBorder="1" applyProtection="1">
      <alignment/>
      <protection/>
    </xf>
    <xf numFmtId="0" fontId="282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7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1" fillId="42" borderId="126" xfId="37" applyNumberFormat="1" applyFont="1" applyFill="1" applyBorder="1" applyAlignment="1" applyProtection="1" quotePrefix="1">
      <alignment horizontal="center" wrapText="1"/>
      <protection/>
    </xf>
    <xf numFmtId="193" fontId="25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7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1" fillId="42" borderId="132" xfId="37" applyNumberFormat="1" applyFont="1" applyFill="1" applyBorder="1" applyAlignment="1" applyProtection="1" quotePrefix="1">
      <alignment horizontal="center"/>
      <protection/>
    </xf>
    <xf numFmtId="177" fontId="288" fillId="42" borderId="132" xfId="37" applyNumberFormat="1" applyFont="1" applyFill="1" applyBorder="1" applyAlignment="1" applyProtection="1" quotePrefix="1">
      <alignment horizontal="center"/>
      <protection/>
    </xf>
    <xf numFmtId="194" fontId="234" fillId="61" borderId="132" xfId="37" applyNumberFormat="1" applyFont="1" applyFill="1" applyBorder="1" applyAlignment="1" applyProtection="1" quotePrefix="1">
      <alignment horizontal="center"/>
      <protection/>
    </xf>
    <xf numFmtId="177" fontId="232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7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5" fillId="39" borderId="82" xfId="37" applyNumberFormat="1" applyFont="1" applyFill="1" applyBorder="1" applyAlignment="1" applyProtection="1" quotePrefix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4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8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4" fillId="26" borderId="105" xfId="37" applyNumberFormat="1" applyFont="1" applyFill="1" applyBorder="1" applyAlignment="1" applyProtection="1" quotePrefix="1">
      <alignment/>
      <protection/>
    </xf>
    <xf numFmtId="187" fontId="274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3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0" fillId="65" borderId="159" xfId="37" applyNumberFormat="1" applyFont="1" applyFill="1" applyBorder="1" applyAlignment="1" applyProtection="1">
      <alignment horizontal="center"/>
      <protection/>
    </xf>
    <xf numFmtId="188" fontId="291" fillId="65" borderId="160" xfId="37" applyNumberFormat="1" applyFont="1" applyFill="1" applyBorder="1" applyAlignment="1" applyProtection="1">
      <alignment horizontal="center"/>
      <protection/>
    </xf>
    <xf numFmtId="188" fontId="292" fillId="66" borderId="159" xfId="37" applyNumberFormat="1" applyFont="1" applyFill="1" applyBorder="1" applyAlignment="1" applyProtection="1">
      <alignment horizontal="center"/>
      <protection/>
    </xf>
    <xf numFmtId="188" fontId="293" fillId="66" borderId="160" xfId="37" applyNumberFormat="1" applyFont="1" applyFill="1" applyBorder="1" applyAlignment="1" applyProtection="1">
      <alignment horizontal="center"/>
      <protection/>
    </xf>
    <xf numFmtId="188" fontId="294" fillId="67" borderId="161" xfId="37" applyNumberFormat="1" applyFont="1" applyFill="1" applyBorder="1" applyAlignment="1" applyProtection="1">
      <alignment horizontal="center"/>
      <protection/>
    </xf>
    <xf numFmtId="188" fontId="295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0" fillId="65" borderId="165" xfId="37" applyNumberFormat="1" applyFont="1" applyFill="1" applyBorder="1" applyAlignment="1" applyProtection="1">
      <alignment horizontal="center"/>
      <protection/>
    </xf>
    <xf numFmtId="188" fontId="291" fillId="65" borderId="166" xfId="37" applyNumberFormat="1" applyFont="1" applyFill="1" applyBorder="1" applyAlignment="1" applyProtection="1">
      <alignment horizontal="center"/>
      <protection/>
    </xf>
    <xf numFmtId="188" fontId="292" fillId="66" borderId="165" xfId="37" applyNumberFormat="1" applyFont="1" applyFill="1" applyBorder="1" applyAlignment="1" applyProtection="1">
      <alignment horizontal="center"/>
      <protection/>
    </xf>
    <xf numFmtId="188" fontId="293" fillId="66" borderId="166" xfId="37" applyNumberFormat="1" applyFont="1" applyFill="1" applyBorder="1" applyAlignment="1" applyProtection="1">
      <alignment horizontal="center"/>
      <protection/>
    </xf>
    <xf numFmtId="188" fontId="294" fillId="67" borderId="167" xfId="37" applyNumberFormat="1" applyFont="1" applyFill="1" applyBorder="1" applyAlignment="1" applyProtection="1">
      <alignment horizontal="center"/>
      <protection/>
    </xf>
    <xf numFmtId="188" fontId="295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230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2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19" xfId="34" applyNumberFormat="1" applyFont="1" applyFill="1" applyBorder="1" applyAlignment="1" applyProtection="1">
      <alignment horizontal="right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7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9" fillId="48" borderId="17" xfId="34" applyNumberFormat="1" applyFont="1" applyFill="1" applyBorder="1" applyAlignment="1" applyProtection="1">
      <alignment horizontal="right" vertical="center"/>
      <protection locked="0"/>
    </xf>
    <xf numFmtId="3" fontId="239" fillId="48" borderId="12" xfId="34" applyNumberFormat="1" applyFont="1" applyFill="1" applyBorder="1" applyAlignment="1" applyProtection="1">
      <alignment horizontal="right" vertical="center"/>
      <protection locked="0"/>
    </xf>
    <xf numFmtId="3" fontId="239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3" fontId="239" fillId="26" borderId="18" xfId="34" applyNumberFormat="1" applyFont="1" applyFill="1" applyBorder="1" applyAlignment="1" applyProtection="1">
      <alignment horizontal="right" vertical="center"/>
      <protection locked="0"/>
    </xf>
    <xf numFmtId="198" fontId="242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2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0" fontId="29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6" fillId="45" borderId="17" xfId="34" applyNumberFormat="1" applyFont="1" applyFill="1" applyBorder="1" applyAlignment="1" applyProtection="1">
      <alignment horizontal="center" vertical="center"/>
      <protection/>
    </xf>
    <xf numFmtId="186" fontId="236" fillId="45" borderId="12" xfId="34" applyNumberFormat="1" applyFont="1" applyFill="1" applyBorder="1" applyAlignment="1" applyProtection="1">
      <alignment horizontal="center" vertical="center"/>
      <protection/>
    </xf>
    <xf numFmtId="186" fontId="236" fillId="45" borderId="18" xfId="34" applyNumberFormat="1" applyFont="1" applyFill="1" applyBorder="1" applyAlignment="1" applyProtection="1">
      <alignment horizontal="center" vertical="center"/>
      <protection/>
    </xf>
    <xf numFmtId="0" fontId="241" fillId="47" borderId="49" xfId="42" applyFont="1" applyFill="1" applyBorder="1" applyAlignment="1" applyProtection="1">
      <alignment horizontal="right" vertical="center"/>
      <protection/>
    </xf>
    <xf numFmtId="186" fontId="236" fillId="45" borderId="75" xfId="34" applyNumberFormat="1" applyFont="1" applyFill="1" applyBorder="1" applyAlignment="1" applyProtection="1">
      <alignment horizontal="center" vertical="center"/>
      <protection/>
    </xf>
    <xf numFmtId="186" fontId="236" fillId="45" borderId="72" xfId="34" applyNumberFormat="1" applyFont="1" applyFill="1" applyBorder="1" applyAlignment="1" applyProtection="1">
      <alignment horizontal="center" vertical="center"/>
      <protection/>
    </xf>
    <xf numFmtId="186" fontId="236" fillId="45" borderId="70" xfId="34" applyNumberFormat="1" applyFont="1" applyFill="1" applyBorder="1" applyAlignment="1" applyProtection="1">
      <alignment horizontal="center" vertical="center"/>
      <protection/>
    </xf>
    <xf numFmtId="186" fontId="236" fillId="45" borderId="67" xfId="34" applyNumberFormat="1" applyFont="1" applyFill="1" applyBorder="1" applyAlignment="1" applyProtection="1">
      <alignment horizontal="center" vertical="center"/>
      <protection/>
    </xf>
    <xf numFmtId="186" fontId="236" fillId="53" borderId="87" xfId="34" applyNumberFormat="1" applyFont="1" applyFill="1" applyBorder="1" applyAlignment="1" applyProtection="1">
      <alignment horizontal="center" vertical="center"/>
      <protection/>
    </xf>
    <xf numFmtId="186" fontId="236" fillId="53" borderId="84" xfId="34" applyNumberFormat="1" applyFont="1" applyFill="1" applyBorder="1" applyAlignment="1" applyProtection="1">
      <alignment horizontal="center" vertical="center"/>
      <protection/>
    </xf>
    <xf numFmtId="186" fontId="236" fillId="48" borderId="17" xfId="34" applyNumberFormat="1" applyFont="1" applyFill="1" applyBorder="1" applyAlignment="1" applyProtection="1">
      <alignment horizontal="center" vertical="center"/>
      <protection/>
    </xf>
    <xf numFmtId="186" fontId="236" fillId="48" borderId="12" xfId="34" applyNumberFormat="1" applyFont="1" applyFill="1" applyBorder="1" applyAlignment="1" applyProtection="1">
      <alignment horizontal="center" vertical="center"/>
      <protection/>
    </xf>
    <xf numFmtId="186" fontId="236" fillId="48" borderId="18" xfId="34" applyNumberFormat="1" applyFont="1" applyFill="1" applyBorder="1" applyAlignment="1" applyProtection="1">
      <alignment horizontal="center" vertical="center"/>
      <protection/>
    </xf>
    <xf numFmtId="186" fontId="236" fillId="4" borderId="18" xfId="34" applyNumberFormat="1" applyFont="1" applyFill="1" applyBorder="1" applyAlignment="1" applyProtection="1">
      <alignment horizontal="center" vertical="center"/>
      <protection/>
    </xf>
    <xf numFmtId="186" fontId="236" fillId="5" borderId="18" xfId="34" applyNumberFormat="1" applyFont="1" applyFill="1" applyBorder="1" applyAlignment="1" applyProtection="1">
      <alignment horizontal="center" vertical="center"/>
      <protection/>
    </xf>
    <xf numFmtId="186" fontId="236" fillId="45" borderId="38" xfId="34" applyNumberFormat="1" applyFont="1" applyFill="1" applyBorder="1" applyAlignment="1" applyProtection="1">
      <alignment horizontal="center" vertical="center"/>
      <protection/>
    </xf>
    <xf numFmtId="186" fontId="236" fillId="45" borderId="36" xfId="34" applyNumberFormat="1" applyFont="1" applyFill="1" applyBorder="1" applyAlignment="1" applyProtection="1">
      <alignment horizontal="center" vertical="center"/>
      <protection/>
    </xf>
    <xf numFmtId="186" fontId="236" fillId="26" borderId="17" xfId="34" applyNumberFormat="1" applyFont="1" applyFill="1" applyBorder="1" applyAlignment="1" applyProtection="1">
      <alignment horizontal="center" vertical="center"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186" fontId="236" fillId="26" borderId="18" xfId="34" applyNumberFormat="1" applyFont="1" applyFill="1" applyBorder="1" applyAlignment="1" applyProtection="1">
      <alignment horizontal="center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8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9" fillId="70" borderId="0" xfId="36" applyFont="1" applyFill="1" applyBorder="1">
      <alignment/>
      <protection/>
    </xf>
    <xf numFmtId="0" fontId="299" fillId="70" borderId="0" xfId="36" applyFont="1" applyFill="1" applyBorder="1" applyAlignment="1">
      <alignment/>
      <protection/>
    </xf>
    <xf numFmtId="0" fontId="29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9" fillId="71" borderId="0" xfId="36" applyFont="1" applyFill="1" applyBorder="1">
      <alignment/>
      <protection/>
    </xf>
    <xf numFmtId="0" fontId="299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0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0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0" fillId="71" borderId="66" xfId="34" applyNumberFormat="1" applyFont="1" applyFill="1" applyBorder="1" applyAlignment="1" quotePrefix="1">
      <alignment horizontal="center"/>
      <protection/>
    </xf>
    <xf numFmtId="0" fontId="301" fillId="71" borderId="66" xfId="34" applyFont="1" applyFill="1" applyBorder="1">
      <alignment/>
      <protection/>
    </xf>
    <xf numFmtId="49" fontId="300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2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3" fillId="71" borderId="98" xfId="34" applyNumberFormat="1" applyFont="1" applyFill="1" applyBorder="1" applyAlignment="1">
      <alignment horizontal="center"/>
      <protection/>
    </xf>
    <xf numFmtId="180" fontId="304" fillId="71" borderId="61" xfId="34" applyNumberFormat="1" applyFont="1" applyFill="1" applyBorder="1" applyAlignment="1">
      <alignment horizontal="left"/>
      <protection/>
    </xf>
    <xf numFmtId="180" fontId="305" fillId="71" borderId="61" xfId="34" applyNumberFormat="1" applyFont="1" applyFill="1" applyBorder="1" applyAlignment="1">
      <alignment horizontal="left"/>
      <protection/>
    </xf>
    <xf numFmtId="0" fontId="301" fillId="71" borderId="142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301" fillId="71" borderId="111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01" fillId="71" borderId="64" xfId="34" applyFont="1" applyFill="1" applyBorder="1" applyAlignment="1">
      <alignment horizontal="left"/>
      <protection/>
    </xf>
    <xf numFmtId="0" fontId="299" fillId="0" borderId="0" xfId="36" applyFont="1" applyFill="1" applyBorder="1" quotePrefix="1">
      <alignment/>
      <protection/>
    </xf>
    <xf numFmtId="180" fontId="299" fillId="0" borderId="0" xfId="36" applyNumberFormat="1" applyFont="1" applyFill="1" applyBorder="1">
      <alignment/>
      <protection/>
    </xf>
    <xf numFmtId="0" fontId="30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8" fillId="71" borderId="66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0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177" xfId="34" applyFont="1" applyFill="1" applyBorder="1" applyAlignment="1">
      <alignment horizontal="left"/>
      <protection/>
    </xf>
    <xf numFmtId="0" fontId="306" fillId="0" borderId="0" xfId="34" applyNumberFormat="1" applyFont="1" applyFill="1" applyBorder="1" applyAlignment="1" quotePrefix="1">
      <alignment horizontal="center"/>
      <protection/>
    </xf>
    <xf numFmtId="0" fontId="310" fillId="0" borderId="0" xfId="34" applyFont="1" applyFill="1" applyBorder="1" applyAlignment="1">
      <alignment horizontal="left"/>
      <protection/>
    </xf>
    <xf numFmtId="0" fontId="299" fillId="70" borderId="12" xfId="36" applyFont="1" applyFill="1" applyBorder="1">
      <alignment/>
      <protection/>
    </xf>
    <xf numFmtId="0" fontId="299" fillId="70" borderId="12" xfId="36" applyFont="1" applyFill="1" applyBorder="1" applyAlignment="1">
      <alignment/>
      <protection/>
    </xf>
    <xf numFmtId="0" fontId="299" fillId="73" borderId="12" xfId="36" applyFont="1" applyFill="1" applyBorder="1">
      <alignment/>
      <protection/>
    </xf>
    <xf numFmtId="0" fontId="299" fillId="0" borderId="12" xfId="36" applyFont="1" applyFill="1" applyBorder="1">
      <alignment/>
      <protection/>
    </xf>
    <xf numFmtId="14" fontId="299" fillId="71" borderId="12" xfId="36" applyNumberFormat="1" applyFont="1" applyFill="1" applyBorder="1" applyAlignment="1">
      <alignment horizontal="left"/>
      <protection/>
    </xf>
    <xf numFmtId="49" fontId="230" fillId="26" borderId="12" xfId="34" applyNumberFormat="1" applyFont="1" applyFill="1" applyBorder="1" applyAlignment="1" applyProtection="1">
      <alignment horizontal="center" vertical="center"/>
      <protection locked="0"/>
    </xf>
    <xf numFmtId="49" fontId="242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3" fillId="71" borderId="98" xfId="34" applyNumberFormat="1" applyFont="1" applyFill="1" applyBorder="1" applyAlignment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00" fillId="71" borderId="63" xfId="34" applyNumberFormat="1" applyFont="1" applyFill="1" applyBorder="1" applyAlignment="1" quotePrefix="1">
      <alignment horizontal="center"/>
      <protection/>
    </xf>
    <xf numFmtId="49" fontId="306" fillId="71" borderId="177" xfId="34" applyNumberFormat="1" applyFont="1" applyFill="1" applyBorder="1" applyAlignment="1" quotePrefix="1">
      <alignment horizontal="center"/>
      <protection/>
    </xf>
    <xf numFmtId="49" fontId="300" fillId="71" borderId="129" xfId="34" applyNumberFormat="1" applyFont="1" applyFill="1" applyBorder="1" applyAlignment="1" quotePrefix="1">
      <alignment horizontal="center"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49" fontId="240" fillId="71" borderId="64" xfId="34" applyNumberFormat="1" applyFont="1" applyFill="1" applyBorder="1" applyAlignment="1" quotePrefix="1">
      <alignment horizontal="center"/>
      <protection/>
    </xf>
    <xf numFmtId="49" fontId="242" fillId="41" borderId="13" xfId="34" applyNumberFormat="1" applyFont="1" applyFill="1" applyBorder="1" applyAlignment="1" applyProtection="1">
      <alignment horizontal="center" vertical="center" wrapText="1"/>
      <protection/>
    </xf>
    <xf numFmtId="0" fontId="232" fillId="26" borderId="23" xfId="0" applyFont="1" applyFill="1" applyBorder="1" applyAlignment="1" applyProtection="1">
      <alignment horizontal="center" vertical="center" wrapText="1"/>
      <protection/>
    </xf>
    <xf numFmtId="0" fontId="232" fillId="26" borderId="24" xfId="0" applyFont="1" applyFill="1" applyBorder="1" applyAlignment="1" applyProtection="1">
      <alignment horizontal="center" vertical="center" wrapText="1"/>
      <protection/>
    </xf>
    <xf numFmtId="0" fontId="232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42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48" fillId="64" borderId="122" xfId="47" applyNumberFormat="1" applyFont="1" applyFill="1" applyBorder="1" applyAlignment="1" applyProtection="1">
      <alignment horizontal="center"/>
      <protection/>
    </xf>
    <xf numFmtId="38" fontId="248" fillId="64" borderId="41" xfId="47" applyNumberFormat="1" applyFont="1" applyFill="1" applyBorder="1" applyAlignment="1" applyProtection="1">
      <alignment horizontal="center"/>
      <protection/>
    </xf>
    <xf numFmtId="38" fontId="248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2" fillId="39" borderId="26" xfId="38" applyFont="1" applyFill="1" applyBorder="1" applyAlignment="1" applyProtection="1">
      <alignment horizontal="center"/>
      <protection/>
    </xf>
    <xf numFmtId="0" fontId="312" fillId="39" borderId="0" xfId="38" applyFont="1" applyFill="1" applyBorder="1" applyAlignment="1" applyProtection="1">
      <alignment horizontal="center"/>
      <protection/>
    </xf>
    <xf numFmtId="0" fontId="312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4" fontId="227" fillId="39" borderId="109" xfId="77" applyNumberFormat="1" applyFill="1" applyBorder="1" applyAlignment="1" applyProtection="1">
      <alignment horizontal="center" vertical="center"/>
      <protection/>
    </xf>
    <xf numFmtId="184" fontId="277" fillId="39" borderId="13" xfId="34" applyNumberFormat="1" applyFont="1" applyFill="1" applyBorder="1" applyAlignment="1" applyProtection="1">
      <alignment horizontal="center" vertical="center"/>
      <protection/>
    </xf>
    <xf numFmtId="3" fontId="227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2" fillId="48" borderId="109" xfId="34" applyNumberFormat="1" applyFont="1" applyFill="1" applyBorder="1" applyAlignment="1" applyProtection="1">
      <alignment horizontal="center" vertical="center"/>
      <protection/>
    </xf>
    <xf numFmtId="1" fontId="242" fillId="48" borderId="13" xfId="34" applyNumberFormat="1" applyFont="1" applyFill="1" applyBorder="1" applyAlignment="1" applyProtection="1">
      <alignment horizontal="center" vertical="center"/>
      <protection/>
    </xf>
    <xf numFmtId="0" fontId="313" fillId="26" borderId="0" xfId="37" applyFont="1" applyFill="1" applyBorder="1" applyAlignment="1" applyProtection="1">
      <alignment horizontal="center"/>
      <protection/>
    </xf>
    <xf numFmtId="192" fontId="279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9" fillId="42" borderId="126" xfId="0" applyFont="1" applyFill="1" applyBorder="1" applyAlignment="1" applyProtection="1">
      <alignment horizontal="center" vertical="center" wrapText="1"/>
      <protection/>
    </xf>
    <xf numFmtId="0" fontId="229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7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2" fillId="48" borderId="109" xfId="34" applyNumberFormat="1" applyFont="1" applyFill="1" applyBorder="1" applyAlignment="1" applyProtection="1">
      <alignment horizontal="center" vertical="center"/>
      <protection locked="0"/>
    </xf>
    <xf numFmtId="1" fontId="242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57" fillId="5" borderId="25" xfId="42" applyFont="1" applyFill="1" applyBorder="1" applyAlignment="1" quotePrefix="1">
      <alignment horizontal="left" vertical="center" wrapText="1"/>
      <protection/>
    </xf>
    <xf numFmtId="0" fontId="314" fillId="5" borderId="25" xfId="34" applyFont="1" applyFill="1" applyBorder="1" applyAlignment="1">
      <alignment horizontal="left" vertical="center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3" fontId="315" fillId="26" borderId="109" xfId="34" applyNumberFormat="1" applyFont="1" applyFill="1" applyBorder="1" applyAlignment="1" applyProtection="1">
      <alignment horizontal="center" vertical="center"/>
      <protection locked="0"/>
    </xf>
    <xf numFmtId="3" fontId="315" fillId="26" borderId="25" xfId="34" applyNumberFormat="1" applyFont="1" applyFill="1" applyBorder="1" applyAlignment="1" applyProtection="1">
      <alignment horizontal="center" vertical="center"/>
      <protection locked="0"/>
    </xf>
    <xf numFmtId="3" fontId="315" fillId="26" borderId="13" xfId="34" applyNumberFormat="1" applyFont="1" applyFill="1" applyBorder="1" applyAlignment="1" applyProtection="1">
      <alignment horizontal="center" vertical="center"/>
      <protection locked="0"/>
    </xf>
    <xf numFmtId="0" fontId="260" fillId="4" borderId="25" xfId="42" applyFont="1" applyFill="1" applyBorder="1" applyAlignment="1" quotePrefix="1">
      <alignment horizontal="left" vertical="center" wrapText="1"/>
      <protection/>
    </xf>
    <xf numFmtId="0" fontId="316" fillId="4" borderId="25" xfId="34" applyFont="1" applyFill="1" applyBorder="1" applyAlignment="1">
      <alignment horizontal="left" vertical="center" wrapText="1"/>
      <protection/>
    </xf>
    <xf numFmtId="0" fontId="260" fillId="4" borderId="25" xfId="34" applyFont="1" applyFill="1" applyBorder="1" applyAlignment="1">
      <alignment horizontal="left" vertical="center"/>
      <protection/>
    </xf>
    <xf numFmtId="0" fontId="260" fillId="4" borderId="25" xfId="34" applyFont="1" applyFill="1" applyBorder="1" applyAlignment="1">
      <alignment horizontal="left" vertical="center" wrapText="1"/>
      <protection/>
    </xf>
    <xf numFmtId="0" fontId="260" fillId="4" borderId="98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horizontal="left" vertical="center"/>
      <protection/>
    </xf>
    <xf numFmtId="0" fontId="317" fillId="4" borderId="25" xfId="34" applyFont="1" applyFill="1" applyBorder="1" applyAlignment="1">
      <alignment horizontal="left" vertical="center" wrapText="1"/>
      <protection/>
    </xf>
    <xf numFmtId="0" fontId="260" fillId="4" borderId="25" xfId="34" applyFont="1" applyFill="1" applyBorder="1" applyAlignment="1">
      <alignment vertical="center" wrapText="1"/>
      <protection/>
    </xf>
    <xf numFmtId="0" fontId="317" fillId="4" borderId="25" xfId="34" applyFont="1" applyFill="1" applyBorder="1" applyAlignment="1">
      <alignment vertical="center" wrapText="1"/>
      <protection/>
    </xf>
    <xf numFmtId="0" fontId="260" fillId="4" borderId="25" xfId="42" applyFont="1" applyFill="1" applyBorder="1" applyAlignment="1" quotePrefix="1">
      <alignment horizontal="left" vertical="center"/>
      <protection/>
    </xf>
    <xf numFmtId="0" fontId="260" fillId="4" borderId="21" xfId="42" applyFont="1" applyFill="1" applyBorder="1" applyAlignment="1">
      <alignment vertical="center" wrapText="1"/>
      <protection/>
    </xf>
    <xf numFmtId="0" fontId="260" fillId="4" borderId="98" xfId="42" applyFont="1" applyFill="1" applyBorder="1" applyAlignment="1">
      <alignment horizontal="left" vertical="center"/>
      <protection/>
    </xf>
    <xf numFmtId="0" fontId="260" fillId="4" borderId="25" xfId="42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vertical="center" wrapText="1"/>
      <protection/>
    </xf>
    <xf numFmtId="0" fontId="316" fillId="4" borderId="25" xfId="34" applyFont="1" applyFill="1" applyBorder="1" applyAlignment="1">
      <alignment vertical="center" wrapText="1"/>
      <protection/>
    </xf>
    <xf numFmtId="0" fontId="239" fillId="48" borderId="109" xfId="34" applyFont="1" applyFill="1" applyBorder="1" applyAlignment="1" applyProtection="1">
      <alignment horizontal="center" vertical="center" wrapText="1"/>
      <protection/>
    </xf>
    <xf numFmtId="0" fontId="239" fillId="48" borderId="25" xfId="34" applyFont="1" applyFill="1" applyBorder="1" applyAlignment="1" applyProtection="1">
      <alignment horizontal="center" vertical="center" wrapText="1"/>
      <protection/>
    </xf>
    <xf numFmtId="0" fontId="239" fillId="48" borderId="13" xfId="34" applyFont="1" applyFill="1" applyBorder="1" applyAlignment="1" applyProtection="1">
      <alignment horizontal="center" vertical="center" wrapText="1"/>
      <protection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7" fillId="5" borderId="25" xfId="42" applyFont="1" applyFill="1" applyBorder="1" applyAlignment="1" applyProtection="1" quotePrefix="1">
      <alignment horizontal="left" vertical="center" wrapText="1"/>
      <protection/>
    </xf>
    <xf numFmtId="0" fontId="31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wrapText="1"/>
      <protection/>
    </xf>
    <xf numFmtId="0" fontId="242" fillId="48" borderId="98" xfId="34" applyFont="1" applyFill="1" applyBorder="1" applyAlignment="1" applyProtection="1">
      <alignment wrapText="1"/>
      <protection/>
    </xf>
    <xf numFmtId="0" fontId="242" fillId="26" borderId="109" xfId="34" applyFont="1" applyFill="1" applyBorder="1" applyAlignment="1" applyProtection="1">
      <alignment horizontal="left" vertical="center"/>
      <protection/>
    </xf>
    <xf numFmtId="0" fontId="242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2" fillId="48" borderId="25" xfId="34" applyFont="1" applyFill="1" applyBorder="1" applyAlignment="1" applyProtection="1">
      <alignment horizontal="left"/>
      <protection/>
    </xf>
    <xf numFmtId="0" fontId="242" fillId="48" borderId="98" xfId="34" applyFont="1" applyFill="1" applyBorder="1" applyAlignment="1" applyProtection="1">
      <alignment horizontal="left"/>
      <protection/>
    </xf>
    <xf numFmtId="0" fontId="242" fillId="48" borderId="25" xfId="34" applyFont="1" applyFill="1" applyBorder="1" applyAlignment="1" applyProtection="1">
      <alignment horizontal="left" vertical="center"/>
      <protection/>
    </xf>
    <xf numFmtId="0" fontId="242" fillId="48" borderId="98" xfId="34" applyFont="1" applyFill="1" applyBorder="1" applyAlignment="1" applyProtection="1">
      <alignment horizontal="left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0" fontId="242" fillId="48" borderId="98" xfId="34" applyFont="1" applyFill="1" applyBorder="1" applyAlignment="1" applyProtection="1">
      <alignment vertical="center" wrapText="1"/>
      <protection/>
    </xf>
    <xf numFmtId="0" fontId="242" fillId="48" borderId="25" xfId="42" applyFont="1" applyFill="1" applyBorder="1" applyAlignment="1" applyProtection="1" quotePrefix="1">
      <alignment horizontal="left" vertical="center" wrapText="1"/>
      <protection/>
    </xf>
    <xf numFmtId="0" fontId="242" fillId="48" borderId="98" xfId="42" applyFont="1" applyFill="1" applyBorder="1" applyAlignment="1" applyProtection="1" quotePrefix="1">
      <alignment horizontal="left" vertical="center" wrapText="1"/>
      <protection/>
    </xf>
    <xf numFmtId="0" fontId="242" fillId="48" borderId="25" xfId="42" applyFont="1" applyFill="1" applyBorder="1" applyAlignment="1" applyProtection="1">
      <alignment horizontal="left" vertical="center"/>
      <protection/>
    </xf>
    <xf numFmtId="0" fontId="242" fillId="48" borderId="98" xfId="42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/>
      <protection/>
    </xf>
    <xf numFmtId="0" fontId="242" fillId="48" borderId="98" xfId="42" applyFont="1" applyFill="1" applyBorder="1" applyAlignment="1" applyProtection="1" quotePrefix="1">
      <alignment horizontal="left" vertical="center"/>
      <protection/>
    </xf>
    <xf numFmtId="0" fontId="242" fillId="48" borderId="25" xfId="42" applyFont="1" applyFill="1" applyBorder="1" applyAlignment="1" applyProtection="1">
      <alignment vertical="center" wrapText="1"/>
      <protection/>
    </xf>
    <xf numFmtId="0" fontId="242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9" fillId="48" borderId="109" xfId="34" applyFont="1" applyFill="1" applyBorder="1" applyAlignment="1" applyProtection="1">
      <alignment horizontal="center" vertical="center" wrapText="1"/>
      <protection locked="0"/>
    </xf>
    <xf numFmtId="0" fontId="239" fillId="48" borderId="25" xfId="34" applyFont="1" applyFill="1" applyBorder="1" applyAlignment="1" applyProtection="1">
      <alignment horizontal="center" vertical="center" wrapText="1"/>
      <protection locked="0"/>
    </xf>
    <xf numFmtId="0" fontId="239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7" fillId="42" borderId="14" xfId="34" applyFont="1" applyFill="1" applyBorder="1" applyAlignment="1" applyProtection="1">
      <alignment horizontal="center" vertical="center"/>
      <protection/>
    </xf>
    <xf numFmtId="0" fontId="297" fillId="42" borderId="15" xfId="34" applyFont="1" applyFill="1" applyBorder="1" applyAlignment="1" applyProtection="1">
      <alignment horizontal="center" vertical="center"/>
      <protection/>
    </xf>
    <xf numFmtId="0" fontId="297" fillId="42" borderId="16" xfId="34" applyFont="1" applyFill="1" applyBorder="1" applyAlignment="1" applyProtection="1">
      <alignment horizontal="center" vertical="center"/>
      <protection/>
    </xf>
    <xf numFmtId="0" fontId="243" fillId="47" borderId="14" xfId="0" applyFont="1" applyFill="1" applyBorder="1" applyAlignment="1" applyProtection="1">
      <alignment horizontal="center" vertical="center"/>
      <protection/>
    </xf>
    <xf numFmtId="0" fontId="243" fillId="47" borderId="15" xfId="0" applyFont="1" applyFill="1" applyBorder="1" applyAlignment="1" applyProtection="1">
      <alignment horizontal="center" vertical="center"/>
      <protection/>
    </xf>
    <xf numFmtId="0" fontId="243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S26" sqref="S26:U26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75">
        <f>+OTCHET!B9</f>
        <v>0</v>
      </c>
      <c r="C2" s="1676"/>
      <c r="D2" s="1677"/>
      <c r="E2" s="1024"/>
      <c r="F2" s="1025">
        <f>+OTCHET!H9</f>
        <v>0</v>
      </c>
      <c r="G2" s="1026" t="str">
        <f>+OTCHET!F12</f>
        <v>5606</v>
      </c>
      <c r="H2" s="1027"/>
      <c r="I2" s="1678">
        <f>+OTCHET!H601</f>
        <v>0</v>
      </c>
      <c r="J2" s="1679"/>
      <c r="K2" s="1018"/>
      <c r="L2" s="1680">
        <f>OTCHET!H599</f>
        <v>0</v>
      </c>
      <c r="M2" s="1681"/>
      <c r="N2" s="1682"/>
      <c r="O2" s="1028"/>
      <c r="P2" s="1029">
        <f>OTCHET!E15</f>
        <v>98</v>
      </c>
      <c r="Q2" s="1030" t="str">
        <f>OTCHET!F15</f>
        <v>СЕС - КСФ</v>
      </c>
      <c r="R2" s="1031"/>
      <c r="S2" s="1011" t="s">
        <v>1085</v>
      </c>
      <c r="T2" s="1683">
        <f>+OTCHET!I9</f>
        <v>0</v>
      </c>
      <c r="U2" s="1684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85" t="s">
        <v>1088</v>
      </c>
      <c r="T4" s="1685"/>
      <c r="U4" s="1685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42551</v>
      </c>
      <c r="M6" s="1024"/>
      <c r="N6" s="1049" t="s">
        <v>1090</v>
      </c>
      <c r="O6" s="1013"/>
      <c r="P6" s="1050">
        <f>OTCHET!F9</f>
        <v>42551</v>
      </c>
      <c r="Q6" s="1049" t="s">
        <v>1090</v>
      </c>
      <c r="R6" s="1051"/>
      <c r="S6" s="1686">
        <f>+Q4</f>
        <v>2016</v>
      </c>
      <c r="T6" s="1686"/>
      <c r="U6" s="1686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69" t="s">
        <v>1066</v>
      </c>
      <c r="T8" s="1670"/>
      <c r="U8" s="167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42551</v>
      </c>
      <c r="H9" s="1024"/>
      <c r="I9" s="1074">
        <f>+L4</f>
        <v>2016</v>
      </c>
      <c r="J9" s="1075">
        <f>+L6</f>
        <v>42551</v>
      </c>
      <c r="K9" s="1076"/>
      <c r="L9" s="1077">
        <f>+L6</f>
        <v>42551</v>
      </c>
      <c r="M9" s="1076"/>
      <c r="N9" s="1078">
        <f>+L6</f>
        <v>42551</v>
      </c>
      <c r="O9" s="1079"/>
      <c r="P9" s="1080">
        <f>+L4</f>
        <v>2016</v>
      </c>
      <c r="Q9" s="1078">
        <f>+L6</f>
        <v>42551</v>
      </c>
      <c r="R9" s="1051"/>
      <c r="S9" s="1672" t="s">
        <v>1067</v>
      </c>
      <c r="T9" s="1673"/>
      <c r="U9" s="167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3" t="s">
        <v>1105</v>
      </c>
      <c r="T13" s="1634"/>
      <c r="U13" s="1635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24" t="s">
        <v>1107</v>
      </c>
      <c r="T14" s="1625"/>
      <c r="U14" s="1626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24" t="s">
        <v>1109</v>
      </c>
      <c r="T15" s="1625"/>
      <c r="U15" s="1626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24" t="s">
        <v>1111</v>
      </c>
      <c r="T16" s="1625"/>
      <c r="U16" s="1626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24" t="s">
        <v>1113</v>
      </c>
      <c r="T17" s="1625"/>
      <c r="U17" s="1626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24" t="s">
        <v>1115</v>
      </c>
      <c r="T18" s="1625"/>
      <c r="U18" s="1626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4</v>
      </c>
      <c r="K19" s="1100"/>
      <c r="L19" s="1119">
        <f t="shared" si="4"/>
        <v>0</v>
      </c>
      <c r="M19" s="1100"/>
      <c r="N19" s="1120">
        <f t="shared" si="5"/>
        <v>4</v>
      </c>
      <c r="O19" s="1102"/>
      <c r="P19" s="1118">
        <f>+ROUND(+SUM(OTCHET!E82:E89),0)</f>
        <v>0</v>
      </c>
      <c r="Q19" s="1119">
        <f>+ROUND(+SUM(OTCHET!L82:L89),0)</f>
        <v>4</v>
      </c>
      <c r="R19" s="1051"/>
      <c r="S19" s="1624" t="s">
        <v>1117</v>
      </c>
      <c r="T19" s="1625"/>
      <c r="U19" s="1626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24" t="s">
        <v>1119</v>
      </c>
      <c r="T20" s="1625"/>
      <c r="U20" s="1626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54" t="s">
        <v>1121</v>
      </c>
      <c r="T21" s="1655"/>
      <c r="U21" s="1656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4</v>
      </c>
      <c r="K22" s="1100"/>
      <c r="L22" s="1131">
        <f>+ROUND(+SUM(L13:L21),0)</f>
        <v>0</v>
      </c>
      <c r="M22" s="1100"/>
      <c r="N22" s="1132">
        <f>+ROUND(+SUM(N13:N21),0)</f>
        <v>4</v>
      </c>
      <c r="O22" s="1102"/>
      <c r="P22" s="1130">
        <f>+ROUND(+SUM(P13:P21),0)</f>
        <v>0</v>
      </c>
      <c r="Q22" s="1131">
        <f>+ROUND(+SUM(Q13:Q21),0)</f>
        <v>4</v>
      </c>
      <c r="R22" s="1051"/>
      <c r="S22" s="1639" t="s">
        <v>1123</v>
      </c>
      <c r="T22" s="1640"/>
      <c r="U22" s="1641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3" t="s">
        <v>1126</v>
      </c>
      <c r="T24" s="1634"/>
      <c r="U24" s="1635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24" t="s">
        <v>1128</v>
      </c>
      <c r="T25" s="1625"/>
      <c r="U25" s="1626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54" t="s">
        <v>1130</v>
      </c>
      <c r="T26" s="1655"/>
      <c r="U26" s="1656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39" t="s">
        <v>1132</v>
      </c>
      <c r="T27" s="1640"/>
      <c r="U27" s="1641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39" t="s">
        <v>1139</v>
      </c>
      <c r="T34" s="1640"/>
      <c r="U34" s="1641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66" t="s">
        <v>1141</v>
      </c>
      <c r="T35" s="1667"/>
      <c r="U35" s="1668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60" t="s">
        <v>1143</v>
      </c>
      <c r="T36" s="1661"/>
      <c r="U36" s="166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63" t="s">
        <v>1145</v>
      </c>
      <c r="T37" s="1664"/>
      <c r="U37" s="166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39" t="s">
        <v>1147</v>
      </c>
      <c r="T39" s="1640"/>
      <c r="U39" s="1641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3" t="s">
        <v>1150</v>
      </c>
      <c r="T41" s="1634"/>
      <c r="U41" s="1635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24" t="s">
        <v>1152</v>
      </c>
      <c r="T42" s="1625"/>
      <c r="U42" s="1626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24" t="s">
        <v>1154</v>
      </c>
      <c r="T43" s="1625"/>
      <c r="U43" s="1626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54" t="s">
        <v>1156</v>
      </c>
      <c r="T44" s="1655"/>
      <c r="U44" s="1656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39" t="s">
        <v>1158</v>
      </c>
      <c r="T45" s="1640"/>
      <c r="U45" s="1641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4</v>
      </c>
      <c r="K47" s="1100"/>
      <c r="L47" s="1205">
        <f>+ROUND(L22+L27+L34+L39+L45,0)</f>
        <v>0</v>
      </c>
      <c r="M47" s="1100"/>
      <c r="N47" s="1206">
        <f>+ROUND(N22+N27+N34+N39+N45,0)</f>
        <v>4</v>
      </c>
      <c r="O47" s="1207"/>
      <c r="P47" s="1204">
        <f>+ROUND(P22+P27+P34+P39+P45,0)</f>
        <v>0</v>
      </c>
      <c r="Q47" s="1205">
        <f>+ROUND(Q22+Q27+Q34+Q39+Q45,0)</f>
        <v>4</v>
      </c>
      <c r="R47" s="1051"/>
      <c r="S47" s="1651" t="s">
        <v>1160</v>
      </c>
      <c r="T47" s="1652"/>
      <c r="U47" s="1653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5347</v>
      </c>
      <c r="K50" s="1100"/>
      <c r="L50" s="1107">
        <f>+IF($P$2=33,$Q50,0)</f>
        <v>0</v>
      </c>
      <c r="M50" s="1100"/>
      <c r="N50" s="1137">
        <f>+ROUND(+G50+J50+L50,0)</f>
        <v>5347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5347</v>
      </c>
      <c r="R50" s="1051"/>
      <c r="S50" s="1633" t="s">
        <v>1164</v>
      </c>
      <c r="T50" s="1634"/>
      <c r="U50" s="1635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24" t="s">
        <v>1166</v>
      </c>
      <c r="T51" s="1625"/>
      <c r="U51" s="1626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24" t="s">
        <v>1168</v>
      </c>
      <c r="T52" s="1625"/>
      <c r="U52" s="1626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178332</v>
      </c>
      <c r="K53" s="1100"/>
      <c r="L53" s="1125">
        <f>+IF($P$2=33,$Q53,0)</f>
        <v>0</v>
      </c>
      <c r="M53" s="1100"/>
      <c r="N53" s="1126">
        <f>+ROUND(+G53+J53+L53,0)</f>
        <v>178332</v>
      </c>
      <c r="O53" s="1102"/>
      <c r="P53" s="1124">
        <f>+ROUND(OTCHET!E186+OTCHET!E189,0)</f>
        <v>0</v>
      </c>
      <c r="Q53" s="1125">
        <f>+ROUND(OTCHET!L186+OTCHET!L189,0)</f>
        <v>178332</v>
      </c>
      <c r="R53" s="1051"/>
      <c r="S53" s="1624" t="s">
        <v>1170</v>
      </c>
      <c r="T53" s="1625"/>
      <c r="U53" s="1626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32697</v>
      </c>
      <c r="K54" s="1100"/>
      <c r="L54" s="1125">
        <f>+IF($P$2=33,$Q54,0)</f>
        <v>0</v>
      </c>
      <c r="M54" s="1100"/>
      <c r="N54" s="1126">
        <f>+ROUND(+G54+J54+L54,0)</f>
        <v>32697</v>
      </c>
      <c r="O54" s="1102"/>
      <c r="P54" s="1124">
        <f>+ROUND(OTCHET!E195+OTCHET!E203,0)</f>
        <v>0</v>
      </c>
      <c r="Q54" s="1125">
        <f>+ROUND(OTCHET!L195+OTCHET!L203,0)</f>
        <v>32697</v>
      </c>
      <c r="R54" s="1051"/>
      <c r="S54" s="1654" t="s">
        <v>1172</v>
      </c>
      <c r="T54" s="1655"/>
      <c r="U54" s="1656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216376</v>
      </c>
      <c r="K55" s="1100"/>
      <c r="L55" s="1213">
        <f>+ROUND(+SUM(L50:L54),0)</f>
        <v>0</v>
      </c>
      <c r="M55" s="1100"/>
      <c r="N55" s="1214">
        <f>+ROUND(+SUM(N50:N54),0)</f>
        <v>216376</v>
      </c>
      <c r="O55" s="1102"/>
      <c r="P55" s="1212">
        <f>+ROUND(+SUM(P50:P54),0)</f>
        <v>0</v>
      </c>
      <c r="Q55" s="1213">
        <f>+ROUND(+SUM(Q50:Q54),0)</f>
        <v>216376</v>
      </c>
      <c r="R55" s="1051"/>
      <c r="S55" s="1639" t="s">
        <v>1174</v>
      </c>
      <c r="T55" s="1640"/>
      <c r="U55" s="1641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3" t="s">
        <v>1177</v>
      </c>
      <c r="T57" s="1634"/>
      <c r="U57" s="1635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24" t="s">
        <v>1179</v>
      </c>
      <c r="T58" s="1625"/>
      <c r="U58" s="1626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24" t="s">
        <v>1181</v>
      </c>
      <c r="T59" s="1625"/>
      <c r="U59" s="1626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54" t="s">
        <v>1183</v>
      </c>
      <c r="T60" s="1655"/>
      <c r="U60" s="1656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39" t="s">
        <v>1187</v>
      </c>
      <c r="T62" s="1640"/>
      <c r="U62" s="1641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3" t="s">
        <v>1190</v>
      </c>
      <c r="T64" s="1634"/>
      <c r="U64" s="1635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24" t="s">
        <v>1192</v>
      </c>
      <c r="T65" s="1625"/>
      <c r="U65" s="1626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39" t="s">
        <v>1194</v>
      </c>
      <c r="T66" s="1640"/>
      <c r="U66" s="1641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3" t="s">
        <v>1197</v>
      </c>
      <c r="T68" s="1634"/>
      <c r="U68" s="1635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24" t="s">
        <v>1199</v>
      </c>
      <c r="T69" s="1625"/>
      <c r="U69" s="1626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39" t="s">
        <v>1201</v>
      </c>
      <c r="T70" s="1640"/>
      <c r="U70" s="1641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3" t="s">
        <v>1204</v>
      </c>
      <c r="T72" s="1634"/>
      <c r="U72" s="1635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24" t="s">
        <v>1206</v>
      </c>
      <c r="T73" s="1625"/>
      <c r="U73" s="1626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39" t="s">
        <v>1208</v>
      </c>
      <c r="T74" s="1640"/>
      <c r="U74" s="1641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216376</v>
      </c>
      <c r="K76" s="1100"/>
      <c r="L76" s="1238">
        <f>+ROUND(L55+L62+L66+L70+L74,0)</f>
        <v>0</v>
      </c>
      <c r="M76" s="1100"/>
      <c r="N76" s="1239">
        <f>+ROUND(N55+N62+N66+N70+N74,0)</f>
        <v>216376</v>
      </c>
      <c r="O76" s="1102"/>
      <c r="P76" s="1236">
        <f>+ROUND(P55+P62+P66+P70+P74,0)</f>
        <v>0</v>
      </c>
      <c r="Q76" s="1237">
        <f>+ROUND(Q55+Q62+Q66+Q70+Q74,0)</f>
        <v>216376</v>
      </c>
      <c r="R76" s="1051"/>
      <c r="S76" s="1642" t="s">
        <v>1210</v>
      </c>
      <c r="T76" s="1643"/>
      <c r="U76" s="1644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248429</v>
      </c>
      <c r="K78" s="1100"/>
      <c r="L78" s="1113">
        <f>+IF($P$2=33,$Q78,0)</f>
        <v>0</v>
      </c>
      <c r="M78" s="1100"/>
      <c r="N78" s="1114">
        <f>+ROUND(+G78+J78+L78,0)</f>
        <v>248429</v>
      </c>
      <c r="O78" s="1102"/>
      <c r="P78" s="1112">
        <f>+ROUND(OTCHET!E413,0)</f>
        <v>0</v>
      </c>
      <c r="Q78" s="1113">
        <f>+ROUND(OTCHET!L413,0)</f>
        <v>248429</v>
      </c>
      <c r="R78" s="1051"/>
      <c r="S78" s="1633" t="s">
        <v>1213</v>
      </c>
      <c r="T78" s="1634"/>
      <c r="U78" s="1635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0</v>
      </c>
      <c r="M79" s="1100"/>
      <c r="N79" s="1126">
        <f>+ROUND(+G79+J79+L79,0)</f>
        <v>0</v>
      </c>
      <c r="O79" s="1102"/>
      <c r="P79" s="1124">
        <f>+ROUND(OTCHET!E423,0)</f>
        <v>0</v>
      </c>
      <c r="Q79" s="1125">
        <f>+ROUND(OTCHET!L423,0)</f>
        <v>0</v>
      </c>
      <c r="R79" s="1051"/>
      <c r="S79" s="1624" t="s">
        <v>1215</v>
      </c>
      <c r="T79" s="1625"/>
      <c r="U79" s="1626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248429</v>
      </c>
      <c r="K80" s="1100"/>
      <c r="L80" s="1247">
        <f>+ROUND(L78+L79,0)</f>
        <v>0</v>
      </c>
      <c r="M80" s="1100"/>
      <c r="N80" s="1248">
        <f>+ROUND(N78+N79,0)</f>
        <v>248429</v>
      </c>
      <c r="O80" s="1102"/>
      <c r="P80" s="1246">
        <f>+ROUND(P78+P79,0)</f>
        <v>0</v>
      </c>
      <c r="Q80" s="1247">
        <f>+ROUND(Q78+Q79,0)</f>
        <v>248429</v>
      </c>
      <c r="R80" s="1051"/>
      <c r="S80" s="1630" t="s">
        <v>1217</v>
      </c>
      <c r="T80" s="1631"/>
      <c r="U80" s="1632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57">
        <f>+IF(+SUM(F81:N81)=0,0,"Контрола: дефицит/излишък = финансиране с обратен знак (Г. + Д. = 0)")</f>
        <v>0</v>
      </c>
      <c r="C81" s="1658"/>
      <c r="D81" s="1659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32057</v>
      </c>
      <c r="K82" s="1100"/>
      <c r="L82" s="1260">
        <f>+ROUND(L47,0)-ROUND(L76,0)+ROUND(L80,0)</f>
        <v>0</v>
      </c>
      <c r="M82" s="1100"/>
      <c r="N82" s="1261">
        <f>+ROUND(N47,0)-ROUND(N76,0)+ROUND(N80,0)</f>
        <v>32057</v>
      </c>
      <c r="O82" s="1262"/>
      <c r="P82" s="1259">
        <f>+ROUND(P47,0)-ROUND(P76,0)+ROUND(P80,0)</f>
        <v>0</v>
      </c>
      <c r="Q82" s="1260">
        <f>+ROUND(Q47,0)-ROUND(Q76,0)+ROUND(Q80,0)</f>
        <v>32057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-32057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-32057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-32057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3" t="s">
        <v>1223</v>
      </c>
      <c r="T86" s="1634"/>
      <c r="U86" s="1635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24" t="s">
        <v>1225</v>
      </c>
      <c r="T87" s="1625"/>
      <c r="U87" s="1626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39" t="s">
        <v>1227</v>
      </c>
      <c r="T88" s="1640"/>
      <c r="U88" s="1641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3" t="s">
        <v>1230</v>
      </c>
      <c r="T90" s="1634"/>
      <c r="U90" s="1635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24" t="s">
        <v>1232</v>
      </c>
      <c r="T91" s="1625"/>
      <c r="U91" s="1626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24" t="s">
        <v>1234</v>
      </c>
      <c r="T92" s="1625"/>
      <c r="U92" s="1626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54" t="s">
        <v>1236</v>
      </c>
      <c r="T93" s="1655"/>
      <c r="U93" s="1656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39" t="s">
        <v>1238</v>
      </c>
      <c r="T94" s="1640"/>
      <c r="U94" s="1641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3" t="s">
        <v>1241</v>
      </c>
      <c r="T96" s="1634"/>
      <c r="U96" s="1635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24" t="s">
        <v>1243</v>
      </c>
      <c r="T97" s="1625"/>
      <c r="U97" s="1626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39" t="s">
        <v>1245</v>
      </c>
      <c r="T98" s="1640"/>
      <c r="U98" s="1641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1" t="s">
        <v>1247</v>
      </c>
      <c r="T100" s="1652"/>
      <c r="U100" s="1653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3" t="s">
        <v>1251</v>
      </c>
      <c r="T103" s="1634"/>
      <c r="U103" s="1635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24" t="s">
        <v>1253</v>
      </c>
      <c r="T104" s="1625"/>
      <c r="U104" s="1626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39" t="s">
        <v>1255</v>
      </c>
      <c r="T105" s="1640"/>
      <c r="U105" s="1641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45" t="s">
        <v>1258</v>
      </c>
      <c r="T107" s="1646"/>
      <c r="U107" s="1647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48" t="s">
        <v>1260</v>
      </c>
      <c r="T108" s="1649"/>
      <c r="U108" s="1650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39" t="s">
        <v>1262</v>
      </c>
      <c r="T109" s="1640"/>
      <c r="U109" s="1641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3" t="s">
        <v>1265</v>
      </c>
      <c r="T111" s="1634"/>
      <c r="U111" s="1635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24" t="s">
        <v>1267</v>
      </c>
      <c r="T112" s="1625"/>
      <c r="U112" s="1626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39" t="s">
        <v>1269</v>
      </c>
      <c r="T113" s="1640"/>
      <c r="U113" s="1641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3" t="s">
        <v>1272</v>
      </c>
      <c r="T115" s="1634"/>
      <c r="U115" s="1635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24" t="s">
        <v>1274</v>
      </c>
      <c r="T116" s="1625"/>
      <c r="U116" s="1626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39" t="s">
        <v>1276</v>
      </c>
      <c r="T117" s="1640"/>
      <c r="U117" s="1641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42" t="s">
        <v>1278</v>
      </c>
      <c r="T119" s="1643"/>
      <c r="U119" s="1644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3" t="s">
        <v>1281</v>
      </c>
      <c r="T121" s="1634"/>
      <c r="U121" s="1635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24" t="s">
        <v>1285</v>
      </c>
      <c r="T123" s="1625"/>
      <c r="U123" s="1626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27" t="s">
        <v>1287</v>
      </c>
      <c r="T124" s="1628"/>
      <c r="U124" s="1629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30" t="s">
        <v>1289</v>
      </c>
      <c r="T125" s="1631"/>
      <c r="U125" s="1632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8093</v>
      </c>
      <c r="K127" s="1100"/>
      <c r="L127" s="1113">
        <f>+IF($P$2=33,$Q127,0)</f>
        <v>0</v>
      </c>
      <c r="M127" s="1100"/>
      <c r="N127" s="1114">
        <f>+ROUND(+G127+J127+L127,0)</f>
        <v>8093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8093</v>
      </c>
      <c r="R127" s="1051"/>
      <c r="S127" s="1633" t="s">
        <v>1292</v>
      </c>
      <c r="T127" s="1634"/>
      <c r="U127" s="1635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24" t="s">
        <v>1294</v>
      </c>
      <c r="T128" s="1625"/>
      <c r="U128" s="1626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40150</v>
      </c>
      <c r="K129" s="1100"/>
      <c r="L129" s="1125">
        <f>+IF($P$2=33,$Q129,0)</f>
        <v>0</v>
      </c>
      <c r="M129" s="1100"/>
      <c r="N129" s="1126">
        <f>+ROUND(+G129+J129+L129,0)</f>
        <v>40150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40150</v>
      </c>
      <c r="R129" s="1051"/>
      <c r="S129" s="1636" t="s">
        <v>1296</v>
      </c>
      <c r="T129" s="1637"/>
      <c r="U129" s="1638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32057</v>
      </c>
      <c r="K130" s="1100"/>
      <c r="L130" s="1300">
        <f>+ROUND(+L129-L127-L128,0)</f>
        <v>0</v>
      </c>
      <c r="M130" s="1100"/>
      <c r="N130" s="1301">
        <f>+ROUND(+N129-N127-N128,0)</f>
        <v>32057</v>
      </c>
      <c r="O130" s="1102"/>
      <c r="P130" s="1299">
        <f>+ROUND(+P129-P127-P128,0)</f>
        <v>0</v>
      </c>
      <c r="Q130" s="1300">
        <f>+ROUND(+Q129-Q127-Q128,0)</f>
        <v>32057</v>
      </c>
      <c r="R130" s="1051"/>
      <c r="S130" s="1618" t="s">
        <v>1298</v>
      </c>
      <c r="T130" s="1619"/>
      <c r="U130" s="1620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21">
        <f>+IF(+SUM(F131:N131)=0,0,"Контрола: дефицит/излишък = финансиране с обратен знак (Г. + Д. = 0)")</f>
        <v>0</v>
      </c>
      <c r="C131" s="1621"/>
      <c r="D131" s="1621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22"/>
      <c r="G132" s="1622"/>
      <c r="H132" s="1024"/>
      <c r="I132" s="1309" t="s">
        <v>1301</v>
      </c>
      <c r="J132" s="1310"/>
      <c r="K132" s="1024"/>
      <c r="L132" s="1622"/>
      <c r="M132" s="1622"/>
      <c r="N132" s="1622"/>
      <c r="O132" s="1304"/>
      <c r="P132" s="1623"/>
      <c r="Q132" s="1623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73" operator="notEqual" stopIfTrue="1">
      <formula>0</formula>
    </cfRule>
  </conditionalFormatting>
  <conditionalFormatting sqref="B131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0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5:G136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79" operator="equal" stopIfTrue="1">
      <formula>"НЕРАВНЕНИЕ!"</formula>
    </cfRule>
  </conditionalFormatting>
  <conditionalFormatting sqref="L135:M136">
    <cfRule type="cellIs" priority="40" dxfId="179" operator="equal" stopIfTrue="1">
      <formula>"НЕРАВНЕНИЕ!"</formula>
    </cfRule>
  </conditionalFormatting>
  <conditionalFormatting sqref="F138:G139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79" operator="equal" stopIfTrue="1">
      <formula>"НЕРАВНЕНИЕ !"</formula>
    </cfRule>
  </conditionalFormatting>
  <conditionalFormatting sqref="L138:M139">
    <cfRule type="cellIs" priority="36" dxfId="179" operator="equal" stopIfTrue="1">
      <formula>"НЕРАВНЕНИЕ !"</formula>
    </cfRule>
  </conditionalFormatting>
  <conditionalFormatting sqref="I138:J139 L138:L139 N138:N139 F138:G139">
    <cfRule type="cellIs" priority="35" dxfId="179" operator="notEqual">
      <formula>0</formula>
    </cfRule>
  </conditionalFormatting>
  <conditionalFormatting sqref="I131:J131">
    <cfRule type="cellIs" priority="33" dxfId="173" operator="notEqual" stopIfTrue="1">
      <formula>0</formula>
    </cfRule>
  </conditionalFormatting>
  <conditionalFormatting sqref="L81">
    <cfRule type="cellIs" priority="28" dxfId="173" operator="notEqual" stopIfTrue="1">
      <formula>0</formula>
    </cfRule>
  </conditionalFormatting>
  <conditionalFormatting sqref="N81">
    <cfRule type="cellIs" priority="27" dxfId="173" operator="notEqual" stopIfTrue="1">
      <formula>0</formula>
    </cfRule>
  </conditionalFormatting>
  <conditionalFormatting sqref="L131">
    <cfRule type="cellIs" priority="32" dxfId="173" operator="notEqual" stopIfTrue="1">
      <formula>0</formula>
    </cfRule>
  </conditionalFormatting>
  <conditionalFormatting sqref="N131">
    <cfRule type="cellIs" priority="31" dxfId="173" operator="notEqual" stopIfTrue="1">
      <formula>0</formula>
    </cfRule>
  </conditionalFormatting>
  <conditionalFormatting sqref="F81:H81">
    <cfRule type="cellIs" priority="30" dxfId="173" operator="notEqual" stopIfTrue="1">
      <formula>0</formula>
    </cfRule>
  </conditionalFormatting>
  <conditionalFormatting sqref="I81:J81">
    <cfRule type="cellIs" priority="29" dxfId="173" operator="notEqual" stopIfTrue="1">
      <formula>0</formula>
    </cfRule>
  </conditionalFormatting>
  <conditionalFormatting sqref="B81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1:Q131">
    <cfRule type="cellIs" priority="24" dxfId="173" operator="notEqual" stopIfTrue="1">
      <formula>0</formula>
    </cfRule>
  </conditionalFormatting>
  <conditionalFormatting sqref="P135:Q136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1:Q81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K32" sqref="K32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КСФ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42551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7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8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8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98</v>
      </c>
      <c r="F15" s="722" t="str">
        <f>OTCHET!F15</f>
        <v>СЕС - КСФ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9" t="s">
        <v>1064</v>
      </c>
      <c r="F17" s="1691" t="s">
        <v>1065</v>
      </c>
      <c r="G17" s="733" t="s">
        <v>1351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90"/>
      <c r="F18" s="1692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4</v>
      </c>
      <c r="G22" s="768">
        <f>+G23+G25+G36+G37</f>
        <v>4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4</v>
      </c>
      <c r="G25" s="787">
        <f>+G26+G30+G31+G32+G33</f>
        <v>4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4</v>
      </c>
      <c r="G26" s="792">
        <f>OTCHET!I75</f>
        <v>4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216376</v>
      </c>
      <c r="G38" s="852">
        <f>SUM(G39:G53)-G44-G46-G51-G52</f>
        <v>216376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4620</v>
      </c>
      <c r="G39" s="775">
        <f>OTCHET!I186</f>
        <v>4620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173712</v>
      </c>
      <c r="G40" s="820">
        <f>OTCHET!I189</f>
        <v>173712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32697</v>
      </c>
      <c r="G41" s="820">
        <f>+OTCHET!I195+OTCHET!I203</f>
        <v>32697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5347</v>
      </c>
      <c r="G42" s="820">
        <f>+OTCHET!I204+OTCHET!I222+OTCHET!I269</f>
        <v>5347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248429</v>
      </c>
      <c r="G54" s="898">
        <f>+G55+G56+G60</f>
        <v>248429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248429</v>
      </c>
      <c r="G56" s="907">
        <f>+OTCHET!I377+OTCHET!I385+OTCHET!I390+OTCHET!I393+OTCHET!I396+OTCHET!I399+OTCHET!I400+OTCHET!I403+OTCHET!I416+OTCHET!I417+OTCHET!I418+OTCHET!I419+OTCHET!I420</f>
        <v>248429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0</v>
      </c>
      <c r="G57" s="911">
        <f>+OTCHET!I416+OTCHET!I417+OTCHET!I418+OTCHET!I419+OTCHET!I420</f>
        <v>0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32057</v>
      </c>
      <c r="G62" s="933">
        <f>+G22-G38+G54-G61</f>
        <v>32057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-32057</v>
      </c>
      <c r="G64" s="943">
        <f>SUM(+G66+G74+G75+G82+G83+G84+G87+G88+G89+G90+G91+G92+G93)</f>
        <v>-32057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0</v>
      </c>
      <c r="G84" s="911">
        <f>+G85+G86</f>
        <v>0</v>
      </c>
      <c r="H84" s="912">
        <f>+H85+H86</f>
        <v>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0</v>
      </c>
      <c r="G86" s="969">
        <f>+OTCHET!I515+OTCHET!I518+OTCHET!I538</f>
        <v>0</v>
      </c>
      <c r="H86" s="970">
        <f>+OTCHET!J515+OTCHET!J518+OTCHET!J538</f>
        <v>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8093</v>
      </c>
      <c r="G88" s="907">
        <f>+OTCHET!I561+OTCHET!I562+OTCHET!I563+OTCHET!I564+OTCHET!I565+OTCHET!I566</f>
        <v>8093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-40150</v>
      </c>
      <c r="G89" s="820">
        <f>+OTCHET!I567+OTCHET!I568+OTCHET!I569+OTCHET!I570+OTCHET!I571+OTCHET!I572+OTCHET!I573</f>
        <v>-40150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3" t="s">
        <v>1079</v>
      </c>
      <c r="H106" s="1693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4">
        <f>+OTCHET!D597</f>
        <v>0</v>
      </c>
      <c r="F108" s="1694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4">
        <f>+OTCHET!G594</f>
        <v>0</v>
      </c>
      <c r="F112" s="1694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73" operator="notEqual" stopIfTrue="1">
      <formula>0</formula>
    </cfRule>
  </conditionalFormatting>
  <conditionalFormatting sqref="E103:I103">
    <cfRule type="cellIs" priority="19" dxfId="173" operator="notEqual" stopIfTrue="1">
      <formula>0</formula>
    </cfRule>
  </conditionalFormatting>
  <conditionalFormatting sqref="G105:H105 B105">
    <cfRule type="cellIs" priority="18" dxfId="189" operator="equal" stopIfTrue="1">
      <formula>0</formula>
    </cfRule>
  </conditionalFormatting>
  <conditionalFormatting sqref="I112 E108">
    <cfRule type="cellIs" priority="17" dxfId="177" operator="equal" stopIfTrue="1">
      <formula>0</formula>
    </cfRule>
  </conditionalFormatting>
  <conditionalFormatting sqref="E112:F112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3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43"/>
  <sheetViews>
    <sheetView tabSelected="1" zoomScale="75" zoomScaleNormal="75" zoomScalePageLayoutView="0" workbookViewId="0" topLeftCell="B872">
      <selection activeCell="D890" sqref="D89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КСФ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/>
      <c r="C9" s="1772"/>
      <c r="D9" s="1773"/>
      <c r="E9" s="115">
        <v>42370</v>
      </c>
      <c r="F9" s="116">
        <v>42551</v>
      </c>
      <c r="G9" s="113"/>
      <c r="H9" s="1422"/>
      <c r="I9" s="1703"/>
      <c r="J9" s="1704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05" t="s">
        <v>1058</v>
      </c>
      <c r="J10" s="170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06"/>
      <c r="J11" s="1706"/>
      <c r="K11" s="113"/>
      <c r="L11" s="113"/>
      <c r="M11" s="7">
        <v>1</v>
      </c>
      <c r="N11" s="108"/>
    </row>
    <row r="12" spans="2:14" ht="27" customHeight="1">
      <c r="B12" s="1733" t="str">
        <f>VLOOKUP(F12,PRBK,2,FALSE)</f>
        <v>Криводол</v>
      </c>
      <c r="C12" s="1734"/>
      <c r="D12" s="1735"/>
      <c r="E12" s="118" t="s">
        <v>1037</v>
      </c>
      <c r="F12" s="1600" t="s">
        <v>1518</v>
      </c>
      <c r="G12" s="113"/>
      <c r="H12" s="114"/>
      <c r="I12" s="1706"/>
      <c r="J12" s="1706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2079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774" t="s">
        <v>1038</v>
      </c>
      <c r="F19" s="1775"/>
      <c r="G19" s="1775"/>
      <c r="H19" s="1776"/>
      <c r="I19" s="1780" t="s">
        <v>1039</v>
      </c>
      <c r="J19" s="1781"/>
      <c r="K19" s="1781"/>
      <c r="L19" s="1782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506</v>
      </c>
      <c r="D22" s="1768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67" t="s">
        <v>510</v>
      </c>
      <c r="D28" s="1768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67" t="s">
        <v>134</v>
      </c>
      <c r="D33" s="1768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67" t="s">
        <v>128</v>
      </c>
      <c r="D39" s="1768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1350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4</v>
      </c>
      <c r="J75" s="171">
        <f t="shared" si="13"/>
        <v>0</v>
      </c>
      <c r="K75" s="172">
        <f>SUM(K76:K89)</f>
        <v>0</v>
      </c>
      <c r="L75" s="1382">
        <f t="shared" si="13"/>
        <v>4</v>
      </c>
      <c r="M75" s="7">
        <f t="shared" si="1"/>
        <v>1</v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>
        <v>0</v>
      </c>
      <c r="G82" s="161">
        <v>0</v>
      </c>
      <c r="H82" s="162">
        <v>0</v>
      </c>
      <c r="I82" s="160">
        <v>4</v>
      </c>
      <c r="J82" s="161">
        <v>0</v>
      </c>
      <c r="K82" s="162">
        <v>0</v>
      </c>
      <c r="L82" s="298">
        <f t="shared" si="14"/>
        <v>4</v>
      </c>
      <c r="M82" s="7">
        <f t="shared" si="1"/>
        <v>1</v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4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4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65" t="str">
        <f>$B$7</f>
        <v>ОТЧЕТНИ ДАННИ ПО ЕБК ЗА СМЕТКИТЕ ЗА СРЕДСТВАТА ОТ ЕВРОПЕЙСКИЯ СЪЮЗ - КСФ</v>
      </c>
      <c r="C173" s="1766"/>
      <c r="D173" s="1766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30">
        <f>$B$9</f>
        <v>0</v>
      </c>
      <c r="C175" s="1731"/>
      <c r="D175" s="1732"/>
      <c r="E175" s="115">
        <f>$E$9</f>
        <v>42370</v>
      </c>
      <c r="F175" s="229">
        <f>$F$9</f>
        <v>42551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33" t="str">
        <f>$B$12</f>
        <v>Криводол</v>
      </c>
      <c r="C178" s="1734"/>
      <c r="D178" s="1735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98</v>
      </c>
      <c r="F180" s="126" t="str">
        <f>$F$15</f>
        <v>СЕС - КСФ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774" t="s">
        <v>1048</v>
      </c>
      <c r="F182" s="1775"/>
      <c r="G182" s="1775"/>
      <c r="H182" s="1776"/>
      <c r="I182" s="1783" t="s">
        <v>1049</v>
      </c>
      <c r="J182" s="1784"/>
      <c r="K182" s="1784"/>
      <c r="L182" s="1785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63" t="s">
        <v>803</v>
      </c>
      <c r="D186" s="1764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4620</v>
      </c>
      <c r="J186" s="278">
        <f t="shared" si="40"/>
        <v>0</v>
      </c>
      <c r="K186" s="279">
        <f t="shared" si="40"/>
        <v>0</v>
      </c>
      <c r="L186" s="276">
        <f t="shared" si="40"/>
        <v>4620</v>
      </c>
      <c r="M186" s="7">
        <f aca="true" t="shared" si="41" ref="M186:M251">(IF($E186&lt;&gt;0,$M$2,IF($L186&lt;&gt;0,$M$2,"")))</f>
        <v>1</v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4620</v>
      </c>
      <c r="J187" s="286">
        <f t="shared" si="42"/>
        <v>0</v>
      </c>
      <c r="K187" s="287">
        <f t="shared" si="42"/>
        <v>0</v>
      </c>
      <c r="L187" s="284">
        <f t="shared" si="42"/>
        <v>4620</v>
      </c>
      <c r="M187" s="7">
        <f t="shared" si="41"/>
        <v>1</v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59" t="s">
        <v>806</v>
      </c>
      <c r="D189" s="1760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173712</v>
      </c>
      <c r="J189" s="278">
        <f t="shared" si="43"/>
        <v>0</v>
      </c>
      <c r="K189" s="279">
        <f t="shared" si="43"/>
        <v>0</v>
      </c>
      <c r="L189" s="276">
        <f t="shared" si="43"/>
        <v>173712</v>
      </c>
      <c r="M189" s="7">
        <f t="shared" si="41"/>
        <v>1</v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169966</v>
      </c>
      <c r="J190" s="286">
        <f t="shared" si="44"/>
        <v>0</v>
      </c>
      <c r="K190" s="287">
        <f t="shared" si="44"/>
        <v>0</v>
      </c>
      <c r="L190" s="284">
        <f t="shared" si="44"/>
        <v>169966</v>
      </c>
      <c r="M190" s="7">
        <f t="shared" si="41"/>
        <v>1</v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3746</v>
      </c>
      <c r="J191" s="300">
        <f t="shared" si="44"/>
        <v>0</v>
      </c>
      <c r="K191" s="301">
        <f t="shared" si="44"/>
        <v>0</v>
      </c>
      <c r="L191" s="298">
        <f t="shared" si="44"/>
        <v>3746</v>
      </c>
      <c r="M191" s="7">
        <f t="shared" si="41"/>
        <v>1</v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61" t="s">
        <v>209</v>
      </c>
      <c r="D195" s="1762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32697</v>
      </c>
      <c r="J195" s="278">
        <f t="shared" si="45"/>
        <v>0</v>
      </c>
      <c r="K195" s="279">
        <f t="shared" si="45"/>
        <v>0</v>
      </c>
      <c r="L195" s="276">
        <f t="shared" si="45"/>
        <v>32697</v>
      </c>
      <c r="M195" s="7">
        <f t="shared" si="41"/>
        <v>1</v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20151</v>
      </c>
      <c r="J196" s="286">
        <f t="shared" si="46"/>
        <v>0</v>
      </c>
      <c r="K196" s="287">
        <f t="shared" si="46"/>
        <v>0</v>
      </c>
      <c r="L196" s="284">
        <f t="shared" si="46"/>
        <v>20151</v>
      </c>
      <c r="M196" s="7">
        <f t="shared" si="41"/>
        <v>1</v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8585</v>
      </c>
      <c r="J199" s="300">
        <f t="shared" si="46"/>
        <v>0</v>
      </c>
      <c r="K199" s="301">
        <f t="shared" si="46"/>
        <v>0</v>
      </c>
      <c r="L199" s="298">
        <f t="shared" si="46"/>
        <v>8585</v>
      </c>
      <c r="M199" s="7">
        <f t="shared" si="41"/>
        <v>1</v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3961</v>
      </c>
      <c r="J200" s="300">
        <f t="shared" si="46"/>
        <v>0</v>
      </c>
      <c r="K200" s="301">
        <f t="shared" si="46"/>
        <v>0</v>
      </c>
      <c r="L200" s="298">
        <f t="shared" si="46"/>
        <v>3961</v>
      </c>
      <c r="M200" s="7">
        <f t="shared" si="41"/>
        <v>1</v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57" t="s">
        <v>214</v>
      </c>
      <c r="D203" s="1758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59" t="s">
        <v>215</v>
      </c>
      <c r="D204" s="1760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5347</v>
      </c>
      <c r="J204" s="278">
        <f t="shared" si="47"/>
        <v>0</v>
      </c>
      <c r="K204" s="279">
        <f t="shared" si="47"/>
        <v>0</v>
      </c>
      <c r="L204" s="313">
        <f t="shared" si="47"/>
        <v>5347</v>
      </c>
      <c r="M204" s="7">
        <f t="shared" si="41"/>
        <v>1</v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1442</v>
      </c>
      <c r="J205" s="286">
        <f t="shared" si="48"/>
        <v>0</v>
      </c>
      <c r="K205" s="287">
        <f t="shared" si="48"/>
        <v>0</v>
      </c>
      <c r="L205" s="284">
        <f t="shared" si="48"/>
        <v>1442</v>
      </c>
      <c r="M205" s="7">
        <f t="shared" si="41"/>
        <v>1</v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241</v>
      </c>
      <c r="J210" s="319">
        <f t="shared" si="48"/>
        <v>0</v>
      </c>
      <c r="K210" s="320">
        <f t="shared" si="48"/>
        <v>0</v>
      </c>
      <c r="L210" s="317">
        <f t="shared" si="48"/>
        <v>241</v>
      </c>
      <c r="M210" s="7">
        <f t="shared" si="41"/>
        <v>1</v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3664</v>
      </c>
      <c r="J211" s="325">
        <f t="shared" si="48"/>
        <v>0</v>
      </c>
      <c r="K211" s="326">
        <f t="shared" si="48"/>
        <v>0</v>
      </c>
      <c r="L211" s="323">
        <f t="shared" si="48"/>
        <v>3664</v>
      </c>
      <c r="M211" s="7">
        <f t="shared" si="41"/>
        <v>1</v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53" t="s">
        <v>290</v>
      </c>
      <c r="D222" s="1754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53" t="s">
        <v>780</v>
      </c>
      <c r="D226" s="1754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53" t="s">
        <v>234</v>
      </c>
      <c r="D232" s="1754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53" t="s">
        <v>236</v>
      </c>
      <c r="D235" s="1754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55" t="s">
        <v>237</v>
      </c>
      <c r="D236" s="1756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55" t="s">
        <v>238</v>
      </c>
      <c r="D237" s="1756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55" t="s">
        <v>1755</v>
      </c>
      <c r="D238" s="1756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53" t="s">
        <v>239</v>
      </c>
      <c r="D239" s="1754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1756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53" t="s">
        <v>251</v>
      </c>
      <c r="D253" s="1754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53" t="s">
        <v>252</v>
      </c>
      <c r="D254" s="1754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53" t="s">
        <v>253</v>
      </c>
      <c r="D255" s="1754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53" t="s">
        <v>254</v>
      </c>
      <c r="D256" s="1754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53" t="s">
        <v>1757</v>
      </c>
      <c r="D263" s="1754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53" t="s">
        <v>1757</v>
      </c>
      <c r="D267" s="1754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53" t="s">
        <v>1758</v>
      </c>
      <c r="D268" s="1754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55" t="s">
        <v>264</v>
      </c>
      <c r="D269" s="1756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53" t="s">
        <v>291</v>
      </c>
      <c r="D270" s="1754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51" t="s">
        <v>265</v>
      </c>
      <c r="D273" s="1752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51" t="s">
        <v>266</v>
      </c>
      <c r="D274" s="1752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51" t="s">
        <v>679</v>
      </c>
      <c r="D282" s="1752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51" t="s">
        <v>741</v>
      </c>
      <c r="D285" s="1752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53" t="s">
        <v>742</v>
      </c>
      <c r="D286" s="1754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46" t="s">
        <v>987</v>
      </c>
      <c r="D291" s="1747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8" t="s">
        <v>750</v>
      </c>
      <c r="D295" s="1749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216376</v>
      </c>
      <c r="J299" s="400">
        <f t="shared" si="76"/>
        <v>0</v>
      </c>
      <c r="K299" s="401">
        <f t="shared" si="76"/>
        <v>0</v>
      </c>
      <c r="L299" s="398">
        <f t="shared" si="76"/>
        <v>216376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50"/>
      <c r="C304" s="1741"/>
      <c r="D304" s="1741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0"/>
      <c r="C306" s="1741"/>
      <c r="D306" s="1741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0"/>
      <c r="C309" s="1741"/>
      <c r="D309" s="1741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2"/>
      <c r="C338" s="1742"/>
      <c r="D338" s="1742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45" t="str">
        <f>$B$7</f>
        <v>ОТЧЕТНИ ДАННИ ПО ЕБК ЗА СМЕТКИТЕ ЗА СРЕДСТВАТА ОТ ЕВРОПЕЙСКИЯ СЪЮЗ - КСФ</v>
      </c>
      <c r="C342" s="1745"/>
      <c r="D342" s="1745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30">
        <f>$B$9</f>
        <v>0</v>
      </c>
      <c r="C344" s="1731"/>
      <c r="D344" s="1732"/>
      <c r="E344" s="115">
        <f>$E$9</f>
        <v>42370</v>
      </c>
      <c r="F344" s="410">
        <f>$F$9</f>
        <v>42551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33" t="str">
        <f>$B$12</f>
        <v>Криводол</v>
      </c>
      <c r="C347" s="1734"/>
      <c r="D347" s="1735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98</v>
      </c>
      <c r="F349" s="417" t="str">
        <f>+$F$15</f>
        <v>СЕС - КСФ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86" t="s">
        <v>1054</v>
      </c>
      <c r="F351" s="1787"/>
      <c r="G351" s="1787"/>
      <c r="H351" s="1788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3" t="s">
        <v>294</v>
      </c>
      <c r="D355" s="1744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07" t="s">
        <v>305</v>
      </c>
      <c r="D369" s="1708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2078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07" t="s">
        <v>336</v>
      </c>
      <c r="D377" s="1708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07" t="s">
        <v>270</v>
      </c>
      <c r="D382" s="1708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07" t="s">
        <v>271</v>
      </c>
      <c r="D385" s="1708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07" t="s">
        <v>273</v>
      </c>
      <c r="D390" s="1708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2080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07" t="s">
        <v>274</v>
      </c>
      <c r="D393" s="1708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248429</v>
      </c>
      <c r="J393" s="447">
        <f t="shared" si="87"/>
        <v>0</v>
      </c>
      <c r="K393" s="448">
        <f>SUM(K394:K395)</f>
        <v>0</v>
      </c>
      <c r="L393" s="1384">
        <f t="shared" si="87"/>
        <v>248429</v>
      </c>
      <c r="M393" s="7">
        <f t="shared" si="78"/>
        <v>1</v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2080</v>
      </c>
      <c r="E394" s="1385">
        <f t="shared" si="79"/>
        <v>0</v>
      </c>
      <c r="F394" s="154">
        <v>0</v>
      </c>
      <c r="G394" s="155">
        <v>0</v>
      </c>
      <c r="H394" s="156">
        <v>0</v>
      </c>
      <c r="I394" s="154">
        <v>248429</v>
      </c>
      <c r="J394" s="155">
        <v>0</v>
      </c>
      <c r="K394" s="156">
        <v>0</v>
      </c>
      <c r="L394" s="1385">
        <f>I394+J394+K394</f>
        <v>248429</v>
      </c>
      <c r="M394" s="7">
        <f t="shared" si="78"/>
        <v>1</v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07" t="s">
        <v>996</v>
      </c>
      <c r="D396" s="1708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07" t="s">
        <v>736</v>
      </c>
      <c r="D399" s="1708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07" t="s">
        <v>737</v>
      </c>
      <c r="D400" s="1708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07" t="s">
        <v>756</v>
      </c>
      <c r="D403" s="1708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07" t="s">
        <v>277</v>
      </c>
      <c r="D406" s="1708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248429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248429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07" t="s">
        <v>826</v>
      </c>
      <c r="D416" s="1708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07" t="s">
        <v>761</v>
      </c>
      <c r="D417" s="1708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07" t="s">
        <v>278</v>
      </c>
      <c r="D418" s="1708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07" t="s">
        <v>739</v>
      </c>
      <c r="D419" s="1708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07" t="s">
        <v>1000</v>
      </c>
      <c r="D420" s="1708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0</v>
      </c>
      <c r="K423" s="519">
        <f t="shared" si="95"/>
        <v>0</v>
      </c>
      <c r="L423" s="516">
        <f t="shared" si="95"/>
        <v>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36" t="str">
        <f>$B$7</f>
        <v>ОТЧЕТНИ ДАННИ ПО ЕБК ЗА СМЕТКИТЕ ЗА СРЕДСТВАТА ОТ ЕВРОПЕЙСКИЯ СЪЮЗ - КСФ</v>
      </c>
      <c r="C427" s="1737"/>
      <c r="D427" s="1737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30">
        <f>$B$9</f>
        <v>0</v>
      </c>
      <c r="C429" s="1731"/>
      <c r="D429" s="1732"/>
      <c r="E429" s="115">
        <f>$E$9</f>
        <v>42370</v>
      </c>
      <c r="F429" s="410">
        <f>$F$9</f>
        <v>42551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33" t="str">
        <f>$B$12</f>
        <v>Криводол</v>
      </c>
      <c r="C432" s="1734"/>
      <c r="D432" s="1735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98</v>
      </c>
      <c r="F434" s="126" t="str">
        <f>+$F$15</f>
        <v>СЕС - КСФ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774" t="s">
        <v>958</v>
      </c>
      <c r="F436" s="1775"/>
      <c r="G436" s="1775"/>
      <c r="H436" s="1776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32057</v>
      </c>
      <c r="J439" s="551">
        <f t="shared" si="96"/>
        <v>0</v>
      </c>
      <c r="K439" s="552">
        <f t="shared" si="96"/>
        <v>0</v>
      </c>
      <c r="L439" s="553">
        <f t="shared" si="96"/>
        <v>32057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-32057</v>
      </c>
      <c r="J440" s="558">
        <f t="shared" si="97"/>
        <v>0</v>
      </c>
      <c r="K440" s="559">
        <f t="shared" si="97"/>
        <v>0</v>
      </c>
      <c r="L440" s="560">
        <f>+L591</f>
        <v>-32057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38" t="str">
        <f>$B$7</f>
        <v>ОТЧЕТНИ ДАННИ ПО ЕБК ЗА СМЕТКИТЕ ЗА СРЕДСТВАТА ОТ ЕВРОПЕЙСКИЯ СЪЮЗ - КСФ</v>
      </c>
      <c r="C443" s="1739"/>
      <c r="D443" s="1739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30">
        <f>$B$9</f>
        <v>0</v>
      </c>
      <c r="C445" s="1731"/>
      <c r="D445" s="1732"/>
      <c r="E445" s="115">
        <f>$E$9</f>
        <v>42370</v>
      </c>
      <c r="F445" s="410">
        <f>$F$9</f>
        <v>42551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33" t="str">
        <f>$B$12</f>
        <v>Криводол</v>
      </c>
      <c r="C448" s="1734"/>
      <c r="D448" s="1735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98</v>
      </c>
      <c r="F450" s="126" t="str">
        <f>+$F$15</f>
        <v>СЕС - КСФ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777" t="s">
        <v>1056</v>
      </c>
      <c r="F452" s="1778"/>
      <c r="G452" s="1778"/>
      <c r="H452" s="1779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22" t="s">
        <v>827</v>
      </c>
      <c r="D455" s="1723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17" t="s">
        <v>830</v>
      </c>
      <c r="D459" s="1717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17" t="s">
        <v>833</v>
      </c>
      <c r="D462" s="1717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22" t="s">
        <v>836</v>
      </c>
      <c r="D465" s="1723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18" t="s">
        <v>843</v>
      </c>
      <c r="D472" s="1719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20" t="s">
        <v>1004</v>
      </c>
      <c r="D475" s="1720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15" t="s">
        <v>1009</v>
      </c>
      <c r="D491" s="1721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15" t="s">
        <v>27</v>
      </c>
      <c r="D496" s="1721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24" t="s">
        <v>1010</v>
      </c>
      <c r="D497" s="1724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20" t="s">
        <v>36</v>
      </c>
      <c r="D506" s="1720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20" t="s">
        <v>40</v>
      </c>
      <c r="D510" s="1720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20" t="s">
        <v>1011</v>
      </c>
      <c r="D515" s="1726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15" t="s">
        <v>1012</v>
      </c>
      <c r="D518" s="1716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28" t="s">
        <v>340</v>
      </c>
      <c r="D525" s="1729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20" t="s">
        <v>1014</v>
      </c>
      <c r="D529" s="1720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25" t="s">
        <v>1015</v>
      </c>
      <c r="D530" s="1725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27" t="s">
        <v>1016</v>
      </c>
      <c r="D535" s="1716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20" t="s">
        <v>1017</v>
      </c>
      <c r="D538" s="1720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27" t="s">
        <v>1026</v>
      </c>
      <c r="D560" s="1727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-32057</v>
      </c>
      <c r="J560" s="584">
        <f t="shared" si="124"/>
        <v>0</v>
      </c>
      <c r="K560" s="585">
        <f t="shared" si="124"/>
        <v>0</v>
      </c>
      <c r="L560" s="582">
        <f t="shared" si="124"/>
        <v>-32057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8093</v>
      </c>
      <c r="J561" s="155">
        <v>0</v>
      </c>
      <c r="K561" s="588">
        <v>0</v>
      </c>
      <c r="L561" s="1385">
        <f t="shared" si="112"/>
        <v>8093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-40150</v>
      </c>
      <c r="J567" s="161">
        <v>0</v>
      </c>
      <c r="K567" s="589">
        <v>0</v>
      </c>
      <c r="L567" s="1386">
        <f t="shared" si="125"/>
        <v>-40150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27" t="s">
        <v>1031</v>
      </c>
      <c r="D580" s="1716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27" t="s">
        <v>895</v>
      </c>
      <c r="D585" s="1716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-32057</v>
      </c>
      <c r="J591" s="668">
        <f t="shared" si="129"/>
        <v>0</v>
      </c>
      <c r="K591" s="670">
        <f t="shared" si="129"/>
        <v>0</v>
      </c>
      <c r="L591" s="666">
        <f t="shared" si="129"/>
        <v>-32057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09"/>
      <c r="H594" s="1710"/>
      <c r="I594" s="1710"/>
      <c r="J594" s="1711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697" t="s">
        <v>943</v>
      </c>
      <c r="H595" s="1697"/>
      <c r="I595" s="1697"/>
      <c r="J595" s="1697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12"/>
      <c r="H597" s="1713"/>
      <c r="I597" s="1713"/>
      <c r="J597" s="1714"/>
      <c r="K597" s="103"/>
      <c r="L597" s="231"/>
      <c r="M597" s="7">
        <v>1</v>
      </c>
      <c r="N597" s="522"/>
    </row>
    <row r="598" spans="1:14" ht="21.75" customHeight="1">
      <c r="A598" s="23"/>
      <c r="B598" s="1695" t="s">
        <v>946</v>
      </c>
      <c r="C598" s="1696"/>
      <c r="D598" s="676" t="s">
        <v>947</v>
      </c>
      <c r="E598" s="677"/>
      <c r="F598" s="678"/>
      <c r="G598" s="1697" t="s">
        <v>943</v>
      </c>
      <c r="H598" s="1697"/>
      <c r="I598" s="1697"/>
      <c r="J598" s="1697"/>
      <c r="K598" s="103"/>
      <c r="L598" s="231"/>
      <c r="M598" s="7">
        <v>1</v>
      </c>
      <c r="N598" s="522"/>
    </row>
    <row r="599" spans="1:14" ht="24.75" customHeight="1">
      <c r="A599" s="36"/>
      <c r="B599" s="1698"/>
      <c r="C599" s="1699"/>
      <c r="D599" s="679" t="s">
        <v>948</v>
      </c>
      <c r="E599" s="680"/>
      <c r="F599" s="681"/>
      <c r="G599" s="682" t="s">
        <v>949</v>
      </c>
      <c r="H599" s="1700"/>
      <c r="I599" s="1701"/>
      <c r="J599" s="1702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00"/>
      <c r="I601" s="1701"/>
      <c r="J601" s="1702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spans="2:13" ht="15">
      <c r="B604" s="6"/>
      <c r="C604" s="6"/>
      <c r="D604" s="525"/>
      <c r="E604" s="38"/>
      <c r="F604" s="38"/>
      <c r="G604" s="38"/>
      <c r="H604" s="38"/>
      <c r="I604" s="38"/>
      <c r="J604" s="38"/>
      <c r="K604" s="38"/>
      <c r="L604" s="38"/>
      <c r="M604" s="7">
        <f>(IF($E736&lt;&gt;0,$M$2,IF($L736&lt;&gt;0,$M$2,"")))</f>
        <v>1</v>
      </c>
    </row>
    <row r="605" spans="2:13" ht="15">
      <c r="B605" s="6"/>
      <c r="C605" s="1370"/>
      <c r="D605" s="1371"/>
      <c r="E605" s="38"/>
      <c r="F605" s="38"/>
      <c r="G605" s="38"/>
      <c r="H605" s="38"/>
      <c r="I605" s="38"/>
      <c r="J605" s="38"/>
      <c r="K605" s="38"/>
      <c r="L605" s="38"/>
      <c r="M605" s="7">
        <f>(IF($E736&lt;&gt;0,$M$2,IF($L736&lt;&gt;0,$M$2,"")))</f>
        <v>1</v>
      </c>
    </row>
    <row r="606" spans="2:13" ht="15.75">
      <c r="B606" s="1738" t="str">
        <f>$B$7</f>
        <v>ОТЧЕТНИ ДАННИ ПО ЕБК ЗА СМЕТКИТЕ ЗА СРЕДСТВАТА ОТ ЕВРОПЕЙСКИЯ СЪЮЗ - КСФ</v>
      </c>
      <c r="C606" s="1739"/>
      <c r="D606" s="1739"/>
      <c r="E606" s="245"/>
      <c r="F606" s="245"/>
      <c r="G606" s="240"/>
      <c r="H606" s="240"/>
      <c r="I606" s="240"/>
      <c r="J606" s="240"/>
      <c r="K606" s="240"/>
      <c r="L606" s="240"/>
      <c r="M606" s="7">
        <f>(IF($E736&lt;&gt;0,$M$2,IF($L736&lt;&gt;0,$M$2,"")))</f>
        <v>1</v>
      </c>
    </row>
    <row r="607" spans="2:13" ht="15.75">
      <c r="B607" s="231"/>
      <c r="C607" s="394"/>
      <c r="D607" s="403"/>
      <c r="E607" s="409" t="s">
        <v>502</v>
      </c>
      <c r="F607" s="409" t="s">
        <v>897</v>
      </c>
      <c r="G607" s="240"/>
      <c r="H607" s="1367" t="s">
        <v>1349</v>
      </c>
      <c r="I607" s="1368"/>
      <c r="J607" s="1369"/>
      <c r="K607" s="240"/>
      <c r="L607" s="240"/>
      <c r="M607" s="7">
        <f>(IF($E736&lt;&gt;0,$M$2,IF($L736&lt;&gt;0,$M$2,"")))</f>
        <v>1</v>
      </c>
    </row>
    <row r="608" spans="2:13" ht="18">
      <c r="B608" s="1730">
        <f>$B$9</f>
        <v>0</v>
      </c>
      <c r="C608" s="1731"/>
      <c r="D608" s="1732"/>
      <c r="E608" s="115">
        <f>$E$9</f>
        <v>42370</v>
      </c>
      <c r="F608" s="229">
        <f>$F$9</f>
        <v>42551</v>
      </c>
      <c r="G608" s="240"/>
      <c r="H608" s="240"/>
      <c r="I608" s="240"/>
      <c r="J608" s="240"/>
      <c r="K608" s="240"/>
      <c r="L608" s="240"/>
      <c r="M608" s="7">
        <f>(IF($E736&lt;&gt;0,$M$2,IF($L736&lt;&gt;0,$M$2,"")))</f>
        <v>1</v>
      </c>
    </row>
    <row r="609" spans="2:13" ht="15">
      <c r="B609" s="230" t="str">
        <f>$B$10</f>
        <v>(наименование на разпоредителя с бюджет)</v>
      </c>
      <c r="C609" s="231"/>
      <c r="D609" s="232"/>
      <c r="E609" s="240"/>
      <c r="F609" s="240"/>
      <c r="G609" s="240"/>
      <c r="H609" s="240"/>
      <c r="I609" s="240"/>
      <c r="J609" s="240"/>
      <c r="K609" s="240"/>
      <c r="L609" s="240"/>
      <c r="M609" s="7">
        <f>(IF($E736&lt;&gt;0,$M$2,IF($L736&lt;&gt;0,$M$2,"")))</f>
        <v>1</v>
      </c>
    </row>
    <row r="610" spans="2:13" ht="15">
      <c r="B610" s="230"/>
      <c r="C610" s="231"/>
      <c r="D610" s="232"/>
      <c r="E610" s="240"/>
      <c r="F610" s="240"/>
      <c r="G610" s="240"/>
      <c r="H610" s="240"/>
      <c r="I610" s="240"/>
      <c r="J610" s="240"/>
      <c r="K610" s="240"/>
      <c r="L610" s="240"/>
      <c r="M610" s="7">
        <f>(IF($E736&lt;&gt;0,$M$2,IF($L736&lt;&gt;0,$M$2,"")))</f>
        <v>1</v>
      </c>
    </row>
    <row r="611" spans="2:13" ht="18">
      <c r="B611" s="1789" t="str">
        <f>$B$12</f>
        <v>Криводол</v>
      </c>
      <c r="C611" s="1790"/>
      <c r="D611" s="1791"/>
      <c r="E611" s="413" t="s">
        <v>956</v>
      </c>
      <c r="F611" s="1365" t="str">
        <f>$F$12</f>
        <v>5606</v>
      </c>
      <c r="G611" s="240"/>
      <c r="H611" s="240"/>
      <c r="I611" s="240"/>
      <c r="J611" s="240"/>
      <c r="K611" s="240"/>
      <c r="L611" s="240"/>
      <c r="M611" s="7">
        <f>(IF($E736&lt;&gt;0,$M$2,IF($L736&lt;&gt;0,$M$2,"")))</f>
        <v>1</v>
      </c>
    </row>
    <row r="612" spans="2:13" ht="15.75">
      <c r="B612" s="236" t="str">
        <f>$B$13</f>
        <v>(наименование на първостепенния разпоредител с бюджет)</v>
      </c>
      <c r="C612" s="231"/>
      <c r="D612" s="232"/>
      <c r="E612" s="1366"/>
      <c r="F612" s="245"/>
      <c r="G612" s="240"/>
      <c r="H612" s="240"/>
      <c r="I612" s="240"/>
      <c r="J612" s="240"/>
      <c r="K612" s="240"/>
      <c r="L612" s="240"/>
      <c r="M612" s="7">
        <f>(IF($E736&lt;&gt;0,$M$2,IF($L736&lt;&gt;0,$M$2,"")))</f>
        <v>1</v>
      </c>
    </row>
    <row r="613" spans="2:13" ht="18">
      <c r="B613" s="239"/>
      <c r="C613" s="240"/>
      <c r="D613" s="124" t="s">
        <v>957</v>
      </c>
      <c r="E613" s="241">
        <f>$E$15</f>
        <v>98</v>
      </c>
      <c r="F613" s="417" t="str">
        <f>$F$15</f>
        <v>СЕС - КСФ</v>
      </c>
      <c r="G613" s="221"/>
      <c r="H613" s="221"/>
      <c r="I613" s="221"/>
      <c r="J613" s="221"/>
      <c r="K613" s="221"/>
      <c r="L613" s="221"/>
      <c r="M613" s="7">
        <f>(IF($E736&lt;&gt;0,$M$2,IF($L736&lt;&gt;0,$M$2,"")))</f>
        <v>1</v>
      </c>
    </row>
    <row r="614" spans="2:13" ht="16.5" thickBot="1">
      <c r="B614" s="231"/>
      <c r="C614" s="394"/>
      <c r="D614" s="403"/>
      <c r="E614" s="240"/>
      <c r="F614" s="412"/>
      <c r="G614" s="412"/>
      <c r="H614" s="412"/>
      <c r="I614" s="412"/>
      <c r="J614" s="412"/>
      <c r="K614" s="412"/>
      <c r="L614" s="1383" t="s">
        <v>503</v>
      </c>
      <c r="M614" s="7">
        <f>(IF($E736&lt;&gt;0,$M$2,IF($L736&lt;&gt;0,$M$2,"")))</f>
        <v>1</v>
      </c>
    </row>
    <row r="615" spans="2:13" ht="18.75">
      <c r="B615" s="250"/>
      <c r="C615" s="251"/>
      <c r="D615" s="252" t="s">
        <v>770</v>
      </c>
      <c r="E615" s="1774" t="s">
        <v>935</v>
      </c>
      <c r="F615" s="1775"/>
      <c r="G615" s="1775"/>
      <c r="H615" s="1776"/>
      <c r="I615" s="1783" t="s">
        <v>936</v>
      </c>
      <c r="J615" s="1784"/>
      <c r="K615" s="1784"/>
      <c r="L615" s="1785"/>
      <c r="M615" s="7">
        <f>(IF($E736&lt;&gt;0,$M$2,IF($L736&lt;&gt;0,$M$2,"")))</f>
        <v>1</v>
      </c>
    </row>
    <row r="616" spans="2:13" ht="55.5" customHeight="1" thickBot="1">
      <c r="B616" s="253" t="s">
        <v>69</v>
      </c>
      <c r="C616" s="254" t="s">
        <v>504</v>
      </c>
      <c r="D616" s="255" t="s">
        <v>771</v>
      </c>
      <c r="E616" s="1409" t="s">
        <v>931</v>
      </c>
      <c r="F616" s="1413" t="s">
        <v>865</v>
      </c>
      <c r="G616" s="1414" t="s">
        <v>866</v>
      </c>
      <c r="H616" s="1415" t="s">
        <v>864</v>
      </c>
      <c r="I616" s="256" t="s">
        <v>865</v>
      </c>
      <c r="J616" s="257" t="s">
        <v>866</v>
      </c>
      <c r="K616" s="258" t="s">
        <v>864</v>
      </c>
      <c r="L616" s="259" t="s">
        <v>764</v>
      </c>
      <c r="M616" s="7">
        <f>(IF($E736&lt;&gt;0,$M$2,IF($L736&lt;&gt;0,$M$2,"")))</f>
        <v>1</v>
      </c>
    </row>
    <row r="617" spans="2:13" ht="69" customHeight="1">
      <c r="B617" s="261"/>
      <c r="C617" s="262"/>
      <c r="D617" s="263" t="s">
        <v>802</v>
      </c>
      <c r="E617" s="1465" t="s">
        <v>184</v>
      </c>
      <c r="F617" s="143" t="s">
        <v>185</v>
      </c>
      <c r="G617" s="144" t="s">
        <v>774</v>
      </c>
      <c r="H617" s="145" t="s">
        <v>775</v>
      </c>
      <c r="I617" s="264" t="s">
        <v>752</v>
      </c>
      <c r="J617" s="265" t="s">
        <v>932</v>
      </c>
      <c r="K617" s="266" t="s">
        <v>933</v>
      </c>
      <c r="L617" s="267" t="s">
        <v>934</v>
      </c>
      <c r="M617" s="7">
        <f>(IF($E736&lt;&gt;0,$M$2,IF($L736&lt;&gt;0,$M$2,"")))</f>
        <v>1</v>
      </c>
    </row>
    <row r="618" spans="2:13" ht="15.75">
      <c r="B618" s="1461"/>
      <c r="C618" s="1612" t="str">
        <f>VLOOKUP(D618,OP_LIST2,2,FALSE)</f>
        <v>98301</v>
      </c>
      <c r="D618" s="1462" t="s">
        <v>709</v>
      </c>
      <c r="E618" s="392"/>
      <c r="F618" s="1451"/>
      <c r="G618" s="1452"/>
      <c r="H618" s="1453"/>
      <c r="I618" s="1451"/>
      <c r="J618" s="1452"/>
      <c r="K618" s="1453"/>
      <c r="L618" s="1450"/>
      <c r="M618" s="7">
        <f>(IF($E736&lt;&gt;0,$M$2,IF($L736&lt;&gt;0,$M$2,"")))</f>
        <v>1</v>
      </c>
    </row>
    <row r="619" spans="2:13" ht="15.75">
      <c r="B619" s="1464"/>
      <c r="C619" s="1469">
        <f>VLOOKUP(D620,EBK_DEIN2,2,FALSE)</f>
        <v>5533</v>
      </c>
      <c r="D619" s="1468" t="s">
        <v>854</v>
      </c>
      <c r="E619" s="392"/>
      <c r="F619" s="1454"/>
      <c r="G619" s="1455"/>
      <c r="H619" s="1456"/>
      <c r="I619" s="1454"/>
      <c r="J619" s="1455"/>
      <c r="K619" s="1456"/>
      <c r="L619" s="1450"/>
      <c r="M619" s="7">
        <f>(IF($E736&lt;&gt;0,$M$2,IF($L736&lt;&gt;0,$M$2,"")))</f>
        <v>1</v>
      </c>
    </row>
    <row r="620" spans="2:13" ht="15.75">
      <c r="B620" s="1460"/>
      <c r="C620" s="1601">
        <f>+C619</f>
        <v>5533</v>
      </c>
      <c r="D620" s="1462" t="s">
        <v>619</v>
      </c>
      <c r="E620" s="392"/>
      <c r="F620" s="1454"/>
      <c r="G620" s="1455"/>
      <c r="H620" s="1456"/>
      <c r="I620" s="1454"/>
      <c r="J620" s="1455"/>
      <c r="K620" s="1456"/>
      <c r="L620" s="1450"/>
      <c r="M620" s="7">
        <f>(IF($E736&lt;&gt;0,$M$2,IF($L736&lt;&gt;0,$M$2,"")))</f>
        <v>1</v>
      </c>
    </row>
    <row r="621" spans="2:13" ht="15">
      <c r="B621" s="1466"/>
      <c r="C621" s="1463"/>
      <c r="D621" s="1467" t="s">
        <v>772</v>
      </c>
      <c r="E621" s="392"/>
      <c r="F621" s="1457"/>
      <c r="G621" s="1458"/>
      <c r="H621" s="1459"/>
      <c r="I621" s="1457"/>
      <c r="J621" s="1458"/>
      <c r="K621" s="1459"/>
      <c r="L621" s="1450"/>
      <c r="M621" s="7">
        <f>(IF($E736&lt;&gt;0,$M$2,IF($L736&lt;&gt;0,$M$2,"")))</f>
        <v>1</v>
      </c>
    </row>
    <row r="622" spans="2:14" ht="15.75">
      <c r="B622" s="275">
        <v>100</v>
      </c>
      <c r="C622" s="1763" t="s">
        <v>803</v>
      </c>
      <c r="D622" s="1764"/>
      <c r="E622" s="276">
        <f aca="true" t="shared" si="130" ref="E622:L622">SUM(E623:E624)</f>
        <v>0</v>
      </c>
      <c r="F622" s="277">
        <f t="shared" si="130"/>
        <v>0</v>
      </c>
      <c r="G622" s="278">
        <f t="shared" si="130"/>
        <v>0</v>
      </c>
      <c r="H622" s="279">
        <f>SUM(H623:H624)</f>
        <v>0</v>
      </c>
      <c r="I622" s="277">
        <f t="shared" si="130"/>
        <v>4620</v>
      </c>
      <c r="J622" s="278">
        <f t="shared" si="130"/>
        <v>0</v>
      </c>
      <c r="K622" s="279">
        <f t="shared" si="130"/>
        <v>0</v>
      </c>
      <c r="L622" s="276">
        <f t="shared" si="130"/>
        <v>4620</v>
      </c>
      <c r="M622" s="12">
        <f>(IF($E622&lt;&gt;0,$M$2,IF($L622&lt;&gt;0,$M$2,"")))</f>
        <v>1</v>
      </c>
      <c r="N622" s="13"/>
    </row>
    <row r="623" spans="2:14" ht="15.75">
      <c r="B623" s="281"/>
      <c r="C623" s="282">
        <v>101</v>
      </c>
      <c r="D623" s="283" t="s">
        <v>804</v>
      </c>
      <c r="E623" s="284">
        <f>F623+G623+H623</f>
        <v>0</v>
      </c>
      <c r="F623" s="154">
        <v>0</v>
      </c>
      <c r="G623" s="155">
        <v>0</v>
      </c>
      <c r="H623" s="1425">
        <v>0</v>
      </c>
      <c r="I623" s="154">
        <v>4620</v>
      </c>
      <c r="J623" s="155">
        <v>0</v>
      </c>
      <c r="K623" s="1425">
        <v>0</v>
      </c>
      <c r="L623" s="284">
        <f>I623+J623+K623</f>
        <v>4620</v>
      </c>
      <c r="M623" s="12">
        <f aca="true" t="shared" si="131" ref="M623:M688">(IF($E623&lt;&gt;0,$M$2,IF($L623&lt;&gt;0,$M$2,"")))</f>
        <v>1</v>
      </c>
      <c r="N623" s="13"/>
    </row>
    <row r="624" spans="1:14" ht="36" customHeight="1">
      <c r="A624" s="10"/>
      <c r="B624" s="281"/>
      <c r="C624" s="288">
        <v>102</v>
      </c>
      <c r="D624" s="289" t="s">
        <v>805</v>
      </c>
      <c r="E624" s="290">
        <f>F624+G624+H624</f>
        <v>0</v>
      </c>
      <c r="F624" s="175"/>
      <c r="G624" s="176"/>
      <c r="H624" s="1431"/>
      <c r="I624" s="175"/>
      <c r="J624" s="176"/>
      <c r="K624" s="1431"/>
      <c r="L624" s="290">
        <f>I624+J624+K624</f>
        <v>0</v>
      </c>
      <c r="M624" s="12">
        <f t="shared" si="131"/>
      </c>
      <c r="N624" s="13"/>
    </row>
    <row r="625" spans="1:14" ht="15.75">
      <c r="A625" s="10"/>
      <c r="B625" s="275">
        <v>200</v>
      </c>
      <c r="C625" s="1759" t="s">
        <v>806</v>
      </c>
      <c r="D625" s="1760"/>
      <c r="E625" s="276">
        <f aca="true" t="shared" si="132" ref="E625:L625">SUM(E626:E630)</f>
        <v>0</v>
      </c>
      <c r="F625" s="277">
        <f t="shared" si="132"/>
        <v>0</v>
      </c>
      <c r="G625" s="278">
        <f t="shared" si="132"/>
        <v>0</v>
      </c>
      <c r="H625" s="279">
        <f>SUM(H626:H630)</f>
        <v>0</v>
      </c>
      <c r="I625" s="277">
        <f t="shared" si="132"/>
        <v>38535</v>
      </c>
      <c r="J625" s="278">
        <f t="shared" si="132"/>
        <v>0</v>
      </c>
      <c r="K625" s="279">
        <f t="shared" si="132"/>
        <v>0</v>
      </c>
      <c r="L625" s="276">
        <f t="shared" si="132"/>
        <v>38535</v>
      </c>
      <c r="M625" s="12">
        <f t="shared" si="131"/>
        <v>1</v>
      </c>
      <c r="N625" s="13"/>
    </row>
    <row r="626" spans="1:14" ht="15.75">
      <c r="A626" s="10"/>
      <c r="B626" s="294"/>
      <c r="C626" s="282">
        <v>201</v>
      </c>
      <c r="D626" s="283" t="s">
        <v>807</v>
      </c>
      <c r="E626" s="284">
        <f>F626+G626+H626</f>
        <v>0</v>
      </c>
      <c r="F626" s="154">
        <v>0</v>
      </c>
      <c r="G626" s="155">
        <v>0</v>
      </c>
      <c r="H626" s="1425">
        <v>0</v>
      </c>
      <c r="I626" s="154">
        <v>38535</v>
      </c>
      <c r="J626" s="155">
        <v>0</v>
      </c>
      <c r="K626" s="1425">
        <v>0</v>
      </c>
      <c r="L626" s="284">
        <f>I626+J626+K626</f>
        <v>38535</v>
      </c>
      <c r="M626" s="12">
        <f t="shared" si="131"/>
        <v>1</v>
      </c>
      <c r="N626" s="13"/>
    </row>
    <row r="627" spans="1:14" ht="15.75">
      <c r="A627" s="10"/>
      <c r="B627" s="295"/>
      <c r="C627" s="296">
        <v>202</v>
      </c>
      <c r="D627" s="297" t="s">
        <v>808</v>
      </c>
      <c r="E627" s="298">
        <f>F627+G627+H627</f>
        <v>0</v>
      </c>
      <c r="F627" s="160"/>
      <c r="G627" s="161"/>
      <c r="H627" s="1430"/>
      <c r="I627" s="160"/>
      <c r="J627" s="161"/>
      <c r="K627" s="1430"/>
      <c r="L627" s="298">
        <f>I627+J627+K627</f>
        <v>0</v>
      </c>
      <c r="M627" s="12">
        <f t="shared" si="131"/>
      </c>
      <c r="N627" s="13"/>
    </row>
    <row r="628" spans="1:14" ht="31.5">
      <c r="A628" s="10"/>
      <c r="B628" s="302"/>
      <c r="C628" s="296">
        <v>205</v>
      </c>
      <c r="D628" s="297" t="s">
        <v>651</v>
      </c>
      <c r="E628" s="298">
        <f>F628+G628+H628</f>
        <v>0</v>
      </c>
      <c r="F628" s="160"/>
      <c r="G628" s="161"/>
      <c r="H628" s="1430"/>
      <c r="I628" s="160"/>
      <c r="J628" s="161"/>
      <c r="K628" s="1430"/>
      <c r="L628" s="298">
        <f>I628+J628+K628</f>
        <v>0</v>
      </c>
      <c r="M628" s="12">
        <f t="shared" si="131"/>
      </c>
      <c r="N628" s="13"/>
    </row>
    <row r="629" spans="1:14" ht="15.75">
      <c r="A629" s="10"/>
      <c r="B629" s="302"/>
      <c r="C629" s="296">
        <v>208</v>
      </c>
      <c r="D629" s="303" t="s">
        <v>652</v>
      </c>
      <c r="E629" s="298">
        <f>F629+G629+H629</f>
        <v>0</v>
      </c>
      <c r="F629" s="160"/>
      <c r="G629" s="161"/>
      <c r="H629" s="1430"/>
      <c r="I629" s="160"/>
      <c r="J629" s="161"/>
      <c r="K629" s="1430"/>
      <c r="L629" s="298">
        <f>I629+J629+K629</f>
        <v>0</v>
      </c>
      <c r="M629" s="12">
        <f t="shared" si="131"/>
      </c>
      <c r="N629" s="13"/>
    </row>
    <row r="630" spans="1:14" ht="15.75">
      <c r="A630" s="10"/>
      <c r="B630" s="294"/>
      <c r="C630" s="288">
        <v>209</v>
      </c>
      <c r="D630" s="304" t="s">
        <v>653</v>
      </c>
      <c r="E630" s="290">
        <f>F630+G630+H630</f>
        <v>0</v>
      </c>
      <c r="F630" s="175"/>
      <c r="G630" s="176"/>
      <c r="H630" s="1431"/>
      <c r="I630" s="175"/>
      <c r="J630" s="176"/>
      <c r="K630" s="1431"/>
      <c r="L630" s="290">
        <f>I630+J630+K630</f>
        <v>0</v>
      </c>
      <c r="M630" s="12">
        <f t="shared" si="131"/>
      </c>
      <c r="N630" s="13"/>
    </row>
    <row r="631" spans="1:14" ht="15.75">
      <c r="A631" s="10"/>
      <c r="B631" s="275">
        <v>500</v>
      </c>
      <c r="C631" s="1761" t="s">
        <v>209</v>
      </c>
      <c r="D631" s="1762"/>
      <c r="E631" s="276">
        <f aca="true" t="shared" si="133" ref="E631:L631">SUM(E632:E638)</f>
        <v>0</v>
      </c>
      <c r="F631" s="277">
        <f t="shared" si="133"/>
        <v>0</v>
      </c>
      <c r="G631" s="278">
        <f t="shared" si="133"/>
        <v>0</v>
      </c>
      <c r="H631" s="279">
        <f>SUM(H632:H638)</f>
        <v>0</v>
      </c>
      <c r="I631" s="277">
        <f t="shared" si="133"/>
        <v>7821</v>
      </c>
      <c r="J631" s="278">
        <f t="shared" si="133"/>
        <v>0</v>
      </c>
      <c r="K631" s="279">
        <f t="shared" si="133"/>
        <v>0</v>
      </c>
      <c r="L631" s="276">
        <f t="shared" si="133"/>
        <v>7821</v>
      </c>
      <c r="M631" s="12">
        <f t="shared" si="131"/>
        <v>1</v>
      </c>
      <c r="N631" s="13"/>
    </row>
    <row r="632" spans="1:14" ht="31.5">
      <c r="A632" s="10"/>
      <c r="B632" s="294"/>
      <c r="C632" s="305">
        <v>551</v>
      </c>
      <c r="D632" s="306" t="s">
        <v>210</v>
      </c>
      <c r="E632" s="284">
        <f aca="true" t="shared" si="134" ref="E632:E639">F632+G632+H632</f>
        <v>0</v>
      </c>
      <c r="F632" s="154">
        <v>0</v>
      </c>
      <c r="G632" s="155">
        <v>0</v>
      </c>
      <c r="H632" s="1425">
        <v>0</v>
      </c>
      <c r="I632" s="154">
        <v>4610</v>
      </c>
      <c r="J632" s="155">
        <v>0</v>
      </c>
      <c r="K632" s="1425">
        <v>0</v>
      </c>
      <c r="L632" s="284">
        <f aca="true" t="shared" si="135" ref="L632:L639">I632+J632+K632</f>
        <v>4610</v>
      </c>
      <c r="M632" s="12">
        <f t="shared" si="131"/>
        <v>1</v>
      </c>
      <c r="N632" s="13"/>
    </row>
    <row r="633" spans="1:14" ht="15.75">
      <c r="A633" s="10"/>
      <c r="B633" s="294"/>
      <c r="C633" s="307">
        <f>C632+1</f>
        <v>552</v>
      </c>
      <c r="D633" s="308" t="s">
        <v>982</v>
      </c>
      <c r="E633" s="298">
        <f t="shared" si="134"/>
        <v>0</v>
      </c>
      <c r="F633" s="160"/>
      <c r="G633" s="161"/>
      <c r="H633" s="1430"/>
      <c r="I633" s="160"/>
      <c r="J633" s="161"/>
      <c r="K633" s="1430"/>
      <c r="L633" s="298">
        <f t="shared" si="135"/>
        <v>0</v>
      </c>
      <c r="M633" s="12">
        <f t="shared" si="131"/>
      </c>
      <c r="N633" s="13"/>
    </row>
    <row r="634" spans="1:14" ht="15.75">
      <c r="A634" s="10"/>
      <c r="B634" s="309"/>
      <c r="C634" s="307">
        <v>558</v>
      </c>
      <c r="D634" s="310" t="s">
        <v>937</v>
      </c>
      <c r="E634" s="298">
        <f>F634+G634+H634</f>
        <v>0</v>
      </c>
      <c r="F634" s="492">
        <v>0</v>
      </c>
      <c r="G634" s="493">
        <v>0</v>
      </c>
      <c r="H634" s="162">
        <v>0</v>
      </c>
      <c r="I634" s="492">
        <v>0</v>
      </c>
      <c r="J634" s="493">
        <v>0</v>
      </c>
      <c r="K634" s="162">
        <v>0</v>
      </c>
      <c r="L634" s="298">
        <f>I634+J634+K634</f>
        <v>0</v>
      </c>
      <c r="M634" s="12">
        <f t="shared" si="131"/>
      </c>
      <c r="N634" s="13"/>
    </row>
    <row r="635" spans="1:14" ht="15.75">
      <c r="A635" s="10"/>
      <c r="B635" s="309"/>
      <c r="C635" s="307">
        <v>560</v>
      </c>
      <c r="D635" s="310" t="s">
        <v>211</v>
      </c>
      <c r="E635" s="298">
        <f t="shared" si="134"/>
        <v>0</v>
      </c>
      <c r="F635" s="160">
        <v>0</v>
      </c>
      <c r="G635" s="161">
        <v>0</v>
      </c>
      <c r="H635" s="1430">
        <v>0</v>
      </c>
      <c r="I635" s="160">
        <v>2074</v>
      </c>
      <c r="J635" s="161">
        <v>0</v>
      </c>
      <c r="K635" s="1430">
        <v>0</v>
      </c>
      <c r="L635" s="298">
        <f t="shared" si="135"/>
        <v>2074</v>
      </c>
      <c r="M635" s="12">
        <f t="shared" si="131"/>
        <v>1</v>
      </c>
      <c r="N635" s="13"/>
    </row>
    <row r="636" spans="1:14" ht="15.75">
      <c r="A636" s="10"/>
      <c r="B636" s="309"/>
      <c r="C636" s="307">
        <v>580</v>
      </c>
      <c r="D636" s="308" t="s">
        <v>212</v>
      </c>
      <c r="E636" s="298">
        <f t="shared" si="134"/>
        <v>0</v>
      </c>
      <c r="F636" s="160">
        <v>0</v>
      </c>
      <c r="G636" s="161">
        <v>0</v>
      </c>
      <c r="H636" s="1430">
        <v>0</v>
      </c>
      <c r="I636" s="160">
        <v>1137</v>
      </c>
      <c r="J636" s="161">
        <v>0</v>
      </c>
      <c r="K636" s="1430">
        <v>0</v>
      </c>
      <c r="L636" s="298">
        <f t="shared" si="135"/>
        <v>1137</v>
      </c>
      <c r="M636" s="12">
        <f t="shared" si="131"/>
        <v>1</v>
      </c>
      <c r="N636" s="13"/>
    </row>
    <row r="637" spans="1:14" ht="30">
      <c r="A637" s="10"/>
      <c r="B637" s="294"/>
      <c r="C637" s="307">
        <v>588</v>
      </c>
      <c r="D637" s="308" t="s">
        <v>939</v>
      </c>
      <c r="E637" s="298">
        <f>F637+G637+H637</f>
        <v>0</v>
      </c>
      <c r="F637" s="492">
        <v>0</v>
      </c>
      <c r="G637" s="493">
        <v>0</v>
      </c>
      <c r="H637" s="162">
        <v>0</v>
      </c>
      <c r="I637" s="492">
        <v>0</v>
      </c>
      <c r="J637" s="493">
        <v>0</v>
      </c>
      <c r="K637" s="162">
        <v>0</v>
      </c>
      <c r="L637" s="298">
        <f>I637+J637+K637</f>
        <v>0</v>
      </c>
      <c r="M637" s="12">
        <f t="shared" si="131"/>
      </c>
      <c r="N637" s="13"/>
    </row>
    <row r="638" spans="1:14" ht="31.5">
      <c r="A638" s="22">
        <v>5</v>
      </c>
      <c r="B638" s="294"/>
      <c r="C638" s="311">
        <v>590</v>
      </c>
      <c r="D638" s="312" t="s">
        <v>213</v>
      </c>
      <c r="E638" s="290">
        <f t="shared" si="134"/>
        <v>0</v>
      </c>
      <c r="F638" s="175"/>
      <c r="G638" s="176"/>
      <c r="H638" s="1431"/>
      <c r="I638" s="175"/>
      <c r="J638" s="176"/>
      <c r="K638" s="1431"/>
      <c r="L638" s="290">
        <f t="shared" si="135"/>
        <v>0</v>
      </c>
      <c r="M638" s="12">
        <f t="shared" si="131"/>
      </c>
      <c r="N638" s="13"/>
    </row>
    <row r="639" spans="1:14" ht="15.75">
      <c r="A639" s="23">
        <v>10</v>
      </c>
      <c r="B639" s="275">
        <v>800</v>
      </c>
      <c r="C639" s="1757" t="s">
        <v>214</v>
      </c>
      <c r="D639" s="1758"/>
      <c r="E639" s="313">
        <f t="shared" si="134"/>
        <v>0</v>
      </c>
      <c r="F639" s="1432"/>
      <c r="G639" s="1433"/>
      <c r="H639" s="1434"/>
      <c r="I639" s="1432"/>
      <c r="J639" s="1433"/>
      <c r="K639" s="1434"/>
      <c r="L639" s="313">
        <f t="shared" si="135"/>
        <v>0</v>
      </c>
      <c r="M639" s="12">
        <f t="shared" si="131"/>
      </c>
      <c r="N639" s="13"/>
    </row>
    <row r="640" spans="1:14" ht="15.75">
      <c r="A640" s="23">
        <v>15</v>
      </c>
      <c r="B640" s="275">
        <v>1000</v>
      </c>
      <c r="C640" s="1759" t="s">
        <v>215</v>
      </c>
      <c r="D640" s="1760"/>
      <c r="E640" s="313">
        <f aca="true" t="shared" si="136" ref="E640:L640">SUM(E641:E657)</f>
        <v>0</v>
      </c>
      <c r="F640" s="277">
        <f t="shared" si="136"/>
        <v>0</v>
      </c>
      <c r="G640" s="278">
        <f t="shared" si="136"/>
        <v>0</v>
      </c>
      <c r="H640" s="279">
        <f>SUM(H641:H657)</f>
        <v>0</v>
      </c>
      <c r="I640" s="277">
        <f t="shared" si="136"/>
        <v>0</v>
      </c>
      <c r="J640" s="278">
        <f t="shared" si="136"/>
        <v>0</v>
      </c>
      <c r="K640" s="279">
        <f t="shared" si="136"/>
        <v>0</v>
      </c>
      <c r="L640" s="313">
        <f t="shared" si="136"/>
        <v>0</v>
      </c>
      <c r="M640" s="12">
        <f t="shared" si="131"/>
      </c>
      <c r="N640" s="13"/>
    </row>
    <row r="641" spans="1:14" ht="15.75">
      <c r="A641" s="22">
        <v>35</v>
      </c>
      <c r="B641" s="295"/>
      <c r="C641" s="282">
        <v>1011</v>
      </c>
      <c r="D641" s="314" t="s">
        <v>216</v>
      </c>
      <c r="E641" s="284">
        <f aca="true" t="shared" si="137" ref="E641:E657">F641+G641+H641</f>
        <v>0</v>
      </c>
      <c r="F641" s="154"/>
      <c r="G641" s="155"/>
      <c r="H641" s="1425"/>
      <c r="I641" s="154"/>
      <c r="J641" s="155"/>
      <c r="K641" s="1425"/>
      <c r="L641" s="284">
        <f aca="true" t="shared" si="138" ref="L641:L657">I641+J641+K641</f>
        <v>0</v>
      </c>
      <c r="M641" s="12">
        <f t="shared" si="131"/>
      </c>
      <c r="N641" s="13"/>
    </row>
    <row r="642" spans="1:14" ht="15.75">
      <c r="A642" s="23">
        <v>40</v>
      </c>
      <c r="B642" s="295"/>
      <c r="C642" s="296">
        <v>1012</v>
      </c>
      <c r="D642" s="297" t="s">
        <v>217</v>
      </c>
      <c r="E642" s="298">
        <f t="shared" si="137"/>
        <v>0</v>
      </c>
      <c r="F642" s="160"/>
      <c r="G642" s="161"/>
      <c r="H642" s="1430"/>
      <c r="I642" s="160"/>
      <c r="J642" s="161"/>
      <c r="K642" s="1430"/>
      <c r="L642" s="298">
        <f t="shared" si="138"/>
        <v>0</v>
      </c>
      <c r="M642" s="12">
        <f t="shared" si="131"/>
      </c>
      <c r="N642" s="13"/>
    </row>
    <row r="643" spans="1:14" ht="15.75">
      <c r="A643" s="23">
        <v>45</v>
      </c>
      <c r="B643" s="295"/>
      <c r="C643" s="296">
        <v>1013</v>
      </c>
      <c r="D643" s="297" t="s">
        <v>218</v>
      </c>
      <c r="E643" s="298">
        <f t="shared" si="137"/>
        <v>0</v>
      </c>
      <c r="F643" s="160"/>
      <c r="G643" s="161"/>
      <c r="H643" s="1430"/>
      <c r="I643" s="160"/>
      <c r="J643" s="161"/>
      <c r="K643" s="1430"/>
      <c r="L643" s="298">
        <f t="shared" si="138"/>
        <v>0</v>
      </c>
      <c r="M643" s="12">
        <f t="shared" si="131"/>
      </c>
      <c r="N643" s="13"/>
    </row>
    <row r="644" spans="1:14" ht="15.75">
      <c r="A644" s="23">
        <v>50</v>
      </c>
      <c r="B644" s="295"/>
      <c r="C644" s="296">
        <v>1014</v>
      </c>
      <c r="D644" s="297" t="s">
        <v>219</v>
      </c>
      <c r="E644" s="298">
        <f t="shared" si="137"/>
        <v>0</v>
      </c>
      <c r="F644" s="160"/>
      <c r="G644" s="161"/>
      <c r="H644" s="1430"/>
      <c r="I644" s="160"/>
      <c r="J644" s="161"/>
      <c r="K644" s="1430"/>
      <c r="L644" s="298">
        <f t="shared" si="138"/>
        <v>0</v>
      </c>
      <c r="M644" s="12">
        <f t="shared" si="131"/>
      </c>
      <c r="N644" s="13"/>
    </row>
    <row r="645" spans="1:14" ht="15.75">
      <c r="A645" s="23">
        <v>55</v>
      </c>
      <c r="B645" s="295"/>
      <c r="C645" s="296">
        <v>1015</v>
      </c>
      <c r="D645" s="297" t="s">
        <v>220</v>
      </c>
      <c r="E645" s="298">
        <f t="shared" si="137"/>
        <v>0</v>
      </c>
      <c r="F645" s="160"/>
      <c r="G645" s="161"/>
      <c r="H645" s="1430"/>
      <c r="I645" s="160"/>
      <c r="J645" s="161"/>
      <c r="K645" s="1430"/>
      <c r="L645" s="298">
        <f t="shared" si="138"/>
        <v>0</v>
      </c>
      <c r="M645" s="12">
        <f t="shared" si="131"/>
      </c>
      <c r="N645" s="13"/>
    </row>
    <row r="646" spans="1:14" ht="15.75">
      <c r="A646" s="23">
        <v>60</v>
      </c>
      <c r="B646" s="295"/>
      <c r="C646" s="315">
        <v>1016</v>
      </c>
      <c r="D646" s="316" t="s">
        <v>221</v>
      </c>
      <c r="E646" s="317">
        <f t="shared" si="137"/>
        <v>0</v>
      </c>
      <c r="F646" s="166"/>
      <c r="G646" s="167"/>
      <c r="H646" s="1426"/>
      <c r="I646" s="166"/>
      <c r="J646" s="167"/>
      <c r="K646" s="1426"/>
      <c r="L646" s="317">
        <f t="shared" si="138"/>
        <v>0</v>
      </c>
      <c r="M646" s="12">
        <f t="shared" si="131"/>
      </c>
      <c r="N646" s="13"/>
    </row>
    <row r="647" spans="1:14" ht="15.75">
      <c r="A647" s="22">
        <v>65</v>
      </c>
      <c r="B647" s="281"/>
      <c r="C647" s="321">
        <v>1020</v>
      </c>
      <c r="D647" s="322" t="s">
        <v>222</v>
      </c>
      <c r="E647" s="323">
        <f t="shared" si="137"/>
        <v>0</v>
      </c>
      <c r="F647" s="457"/>
      <c r="G647" s="458"/>
      <c r="H647" s="1438"/>
      <c r="I647" s="457"/>
      <c r="J647" s="458"/>
      <c r="K647" s="1438"/>
      <c r="L647" s="323">
        <f t="shared" si="138"/>
        <v>0</v>
      </c>
      <c r="M647" s="12">
        <f t="shared" si="131"/>
      </c>
      <c r="N647" s="13"/>
    </row>
    <row r="648" spans="1:14" ht="15.75">
      <c r="A648" s="23">
        <v>70</v>
      </c>
      <c r="B648" s="295"/>
      <c r="C648" s="327">
        <v>1030</v>
      </c>
      <c r="D648" s="328" t="s">
        <v>223</v>
      </c>
      <c r="E648" s="329">
        <f t="shared" si="137"/>
        <v>0</v>
      </c>
      <c r="F648" s="452"/>
      <c r="G648" s="453"/>
      <c r="H648" s="1435"/>
      <c r="I648" s="452"/>
      <c r="J648" s="453"/>
      <c r="K648" s="1435"/>
      <c r="L648" s="329">
        <f t="shared" si="138"/>
        <v>0</v>
      </c>
      <c r="M648" s="12">
        <f t="shared" si="131"/>
      </c>
      <c r="N648" s="13"/>
    </row>
    <row r="649" spans="1:14" ht="15.75">
      <c r="A649" s="23">
        <v>75</v>
      </c>
      <c r="B649" s="295"/>
      <c r="C649" s="321">
        <v>1051</v>
      </c>
      <c r="D649" s="334" t="s">
        <v>224</v>
      </c>
      <c r="E649" s="323">
        <f t="shared" si="137"/>
        <v>0</v>
      </c>
      <c r="F649" s="457"/>
      <c r="G649" s="458"/>
      <c r="H649" s="1438"/>
      <c r="I649" s="457"/>
      <c r="J649" s="458"/>
      <c r="K649" s="1438"/>
      <c r="L649" s="323">
        <f t="shared" si="138"/>
        <v>0</v>
      </c>
      <c r="M649" s="12">
        <f t="shared" si="131"/>
      </c>
      <c r="N649" s="13"/>
    </row>
    <row r="650" spans="1:14" ht="15.75">
      <c r="A650" s="23">
        <v>80</v>
      </c>
      <c r="B650" s="295"/>
      <c r="C650" s="296">
        <v>1052</v>
      </c>
      <c r="D650" s="297" t="s">
        <v>225</v>
      </c>
      <c r="E650" s="298">
        <f t="shared" si="137"/>
        <v>0</v>
      </c>
      <c r="F650" s="160"/>
      <c r="G650" s="161"/>
      <c r="H650" s="1430"/>
      <c r="I650" s="160"/>
      <c r="J650" s="161"/>
      <c r="K650" s="1430"/>
      <c r="L650" s="298">
        <f t="shared" si="138"/>
        <v>0</v>
      </c>
      <c r="M650" s="12">
        <f t="shared" si="131"/>
      </c>
      <c r="N650" s="13"/>
    </row>
    <row r="651" spans="1:14" ht="15.75">
      <c r="A651" s="23">
        <v>80</v>
      </c>
      <c r="B651" s="295"/>
      <c r="C651" s="327">
        <v>1053</v>
      </c>
      <c r="D651" s="328" t="s">
        <v>940</v>
      </c>
      <c r="E651" s="329">
        <f t="shared" si="137"/>
        <v>0</v>
      </c>
      <c r="F651" s="452"/>
      <c r="G651" s="453"/>
      <c r="H651" s="1435"/>
      <c r="I651" s="452"/>
      <c r="J651" s="453"/>
      <c r="K651" s="1435"/>
      <c r="L651" s="329">
        <f t="shared" si="138"/>
        <v>0</v>
      </c>
      <c r="M651" s="12">
        <f t="shared" si="131"/>
      </c>
      <c r="N651" s="13"/>
    </row>
    <row r="652" spans="1:14" ht="15.75">
      <c r="A652" s="23">
        <v>85</v>
      </c>
      <c r="B652" s="295"/>
      <c r="C652" s="321">
        <v>1062</v>
      </c>
      <c r="D652" s="322" t="s">
        <v>226</v>
      </c>
      <c r="E652" s="323">
        <f t="shared" si="137"/>
        <v>0</v>
      </c>
      <c r="F652" s="457"/>
      <c r="G652" s="458"/>
      <c r="H652" s="1438"/>
      <c r="I652" s="457"/>
      <c r="J652" s="458"/>
      <c r="K652" s="1438"/>
      <c r="L652" s="323">
        <f t="shared" si="138"/>
        <v>0</v>
      </c>
      <c r="M652" s="12">
        <f t="shared" si="131"/>
      </c>
      <c r="N652" s="13"/>
    </row>
    <row r="653" spans="1:14" ht="15.75">
      <c r="A653" s="23">
        <v>90</v>
      </c>
      <c r="B653" s="295"/>
      <c r="C653" s="327">
        <v>1063</v>
      </c>
      <c r="D653" s="335" t="s">
        <v>863</v>
      </c>
      <c r="E653" s="329">
        <f t="shared" si="137"/>
        <v>0</v>
      </c>
      <c r="F653" s="452"/>
      <c r="G653" s="453"/>
      <c r="H653" s="1435"/>
      <c r="I653" s="452"/>
      <c r="J653" s="453"/>
      <c r="K653" s="1435"/>
      <c r="L653" s="329">
        <f t="shared" si="138"/>
        <v>0</v>
      </c>
      <c r="M653" s="12">
        <f t="shared" si="131"/>
      </c>
      <c r="N653" s="13"/>
    </row>
    <row r="654" spans="1:14" ht="15.75">
      <c r="A654" s="23">
        <v>90</v>
      </c>
      <c r="B654" s="295"/>
      <c r="C654" s="336">
        <v>1069</v>
      </c>
      <c r="D654" s="337" t="s">
        <v>227</v>
      </c>
      <c r="E654" s="338">
        <f t="shared" si="137"/>
        <v>0</v>
      </c>
      <c r="F654" s="604"/>
      <c r="G654" s="605"/>
      <c r="H654" s="1437"/>
      <c r="I654" s="604"/>
      <c r="J654" s="605"/>
      <c r="K654" s="1437"/>
      <c r="L654" s="338">
        <f t="shared" si="138"/>
        <v>0</v>
      </c>
      <c r="M654" s="12">
        <f t="shared" si="131"/>
      </c>
      <c r="N654" s="13"/>
    </row>
    <row r="655" spans="1:14" ht="15.75">
      <c r="A655" s="22">
        <v>115</v>
      </c>
      <c r="B655" s="281"/>
      <c r="C655" s="321">
        <v>1091</v>
      </c>
      <c r="D655" s="334" t="s">
        <v>983</v>
      </c>
      <c r="E655" s="323">
        <f t="shared" si="137"/>
        <v>0</v>
      </c>
      <c r="F655" s="457"/>
      <c r="G655" s="458"/>
      <c r="H655" s="1438"/>
      <c r="I655" s="457"/>
      <c r="J655" s="458"/>
      <c r="K655" s="1438"/>
      <c r="L655" s="323">
        <f t="shared" si="138"/>
        <v>0</v>
      </c>
      <c r="M655" s="12">
        <f t="shared" si="131"/>
      </c>
      <c r="N655" s="13"/>
    </row>
    <row r="656" spans="1:14" ht="15.75">
      <c r="A656" s="22">
        <v>125</v>
      </c>
      <c r="B656" s="295"/>
      <c r="C656" s="296">
        <v>1092</v>
      </c>
      <c r="D656" s="297" t="s">
        <v>332</v>
      </c>
      <c r="E656" s="298">
        <f t="shared" si="137"/>
        <v>0</v>
      </c>
      <c r="F656" s="160"/>
      <c r="G656" s="161"/>
      <c r="H656" s="1430"/>
      <c r="I656" s="160"/>
      <c r="J656" s="161"/>
      <c r="K656" s="1430"/>
      <c r="L656" s="298">
        <f t="shared" si="138"/>
        <v>0</v>
      </c>
      <c r="M656" s="12">
        <f t="shared" si="131"/>
      </c>
      <c r="N656" s="13"/>
    </row>
    <row r="657" spans="1:14" ht="15.75">
      <c r="A657" s="23">
        <v>130</v>
      </c>
      <c r="B657" s="295"/>
      <c r="C657" s="288">
        <v>1098</v>
      </c>
      <c r="D657" s="342" t="s">
        <v>228</v>
      </c>
      <c r="E657" s="290">
        <f t="shared" si="137"/>
        <v>0</v>
      </c>
      <c r="F657" s="175"/>
      <c r="G657" s="176"/>
      <c r="H657" s="1431"/>
      <c r="I657" s="175"/>
      <c r="J657" s="176"/>
      <c r="K657" s="1431"/>
      <c r="L657" s="290">
        <f t="shared" si="138"/>
        <v>0</v>
      </c>
      <c r="M657" s="12">
        <f t="shared" si="131"/>
      </c>
      <c r="N657" s="13"/>
    </row>
    <row r="658" spans="1:14" ht="15.75">
      <c r="A658" s="23">
        <v>135</v>
      </c>
      <c r="B658" s="275">
        <v>1900</v>
      </c>
      <c r="C658" s="1753" t="s">
        <v>290</v>
      </c>
      <c r="D658" s="1754"/>
      <c r="E658" s="313">
        <f aca="true" t="shared" si="139" ref="E658:L658">SUM(E659:E661)</f>
        <v>0</v>
      </c>
      <c r="F658" s="277">
        <f t="shared" si="139"/>
        <v>0</v>
      </c>
      <c r="G658" s="278">
        <f t="shared" si="139"/>
        <v>0</v>
      </c>
      <c r="H658" s="279">
        <f>SUM(H659:H661)</f>
        <v>0</v>
      </c>
      <c r="I658" s="277">
        <f t="shared" si="139"/>
        <v>0</v>
      </c>
      <c r="J658" s="278">
        <f t="shared" si="139"/>
        <v>0</v>
      </c>
      <c r="K658" s="279">
        <f t="shared" si="139"/>
        <v>0</v>
      </c>
      <c r="L658" s="313">
        <f t="shared" si="139"/>
        <v>0</v>
      </c>
      <c r="M658" s="12">
        <f t="shared" si="131"/>
      </c>
      <c r="N658" s="13"/>
    </row>
    <row r="659" spans="1:14" ht="31.5">
      <c r="A659" s="23">
        <v>140</v>
      </c>
      <c r="B659" s="295"/>
      <c r="C659" s="282">
        <v>1901</v>
      </c>
      <c r="D659" s="343" t="s">
        <v>984</v>
      </c>
      <c r="E659" s="284">
        <f>F659+G659+H659</f>
        <v>0</v>
      </c>
      <c r="F659" s="154"/>
      <c r="G659" s="155"/>
      <c r="H659" s="1425"/>
      <c r="I659" s="154"/>
      <c r="J659" s="155"/>
      <c r="K659" s="1425"/>
      <c r="L659" s="284">
        <f>I659+J659+K659</f>
        <v>0</v>
      </c>
      <c r="M659" s="12">
        <f t="shared" si="131"/>
      </c>
      <c r="N659" s="13"/>
    </row>
    <row r="660" spans="1:14" ht="31.5">
      <c r="A660" s="23">
        <v>145</v>
      </c>
      <c r="B660" s="344"/>
      <c r="C660" s="296">
        <v>1981</v>
      </c>
      <c r="D660" s="345" t="s">
        <v>985</v>
      </c>
      <c r="E660" s="298">
        <f>F660+G660+H660</f>
        <v>0</v>
      </c>
      <c r="F660" s="160"/>
      <c r="G660" s="161"/>
      <c r="H660" s="1430"/>
      <c r="I660" s="160"/>
      <c r="J660" s="161"/>
      <c r="K660" s="1430"/>
      <c r="L660" s="298">
        <f>I660+J660+K660</f>
        <v>0</v>
      </c>
      <c r="M660" s="12">
        <f t="shared" si="131"/>
      </c>
      <c r="N660" s="13"/>
    </row>
    <row r="661" spans="1:14" ht="31.5">
      <c r="A661" s="23">
        <v>150</v>
      </c>
      <c r="B661" s="295"/>
      <c r="C661" s="288">
        <v>1991</v>
      </c>
      <c r="D661" s="346" t="s">
        <v>986</v>
      </c>
      <c r="E661" s="290">
        <f>F661+G661+H661</f>
        <v>0</v>
      </c>
      <c r="F661" s="175"/>
      <c r="G661" s="176"/>
      <c r="H661" s="1431"/>
      <c r="I661" s="175"/>
      <c r="J661" s="176"/>
      <c r="K661" s="1431"/>
      <c r="L661" s="290">
        <f>I661+J661+K661</f>
        <v>0</v>
      </c>
      <c r="M661" s="12">
        <f t="shared" si="131"/>
      </c>
      <c r="N661" s="13"/>
    </row>
    <row r="662" spans="1:14" ht="15.75">
      <c r="A662" s="23">
        <v>155</v>
      </c>
      <c r="B662" s="275">
        <v>2100</v>
      </c>
      <c r="C662" s="1753" t="s">
        <v>780</v>
      </c>
      <c r="D662" s="1754"/>
      <c r="E662" s="313">
        <f aca="true" t="shared" si="140" ref="E662:L662">SUM(E663:E667)</f>
        <v>0</v>
      </c>
      <c r="F662" s="277">
        <f t="shared" si="140"/>
        <v>0</v>
      </c>
      <c r="G662" s="278">
        <f t="shared" si="140"/>
        <v>0</v>
      </c>
      <c r="H662" s="279">
        <f>SUM(H663:H667)</f>
        <v>0</v>
      </c>
      <c r="I662" s="277">
        <f t="shared" si="140"/>
        <v>0</v>
      </c>
      <c r="J662" s="278">
        <f t="shared" si="140"/>
        <v>0</v>
      </c>
      <c r="K662" s="279">
        <f t="shared" si="140"/>
        <v>0</v>
      </c>
      <c r="L662" s="313">
        <f t="shared" si="140"/>
        <v>0</v>
      </c>
      <c r="M662" s="12">
        <f t="shared" si="131"/>
      </c>
      <c r="N662" s="13"/>
    </row>
    <row r="663" spans="1:14" ht="15.75">
      <c r="A663" s="23">
        <v>160</v>
      </c>
      <c r="B663" s="295"/>
      <c r="C663" s="282">
        <v>2110</v>
      </c>
      <c r="D663" s="347" t="s">
        <v>229</v>
      </c>
      <c r="E663" s="284">
        <f>F663+G663+H663</f>
        <v>0</v>
      </c>
      <c r="F663" s="154"/>
      <c r="G663" s="155"/>
      <c r="H663" s="1425"/>
      <c r="I663" s="154"/>
      <c r="J663" s="155"/>
      <c r="K663" s="1425"/>
      <c r="L663" s="284">
        <f>I663+J663+K663</f>
        <v>0</v>
      </c>
      <c r="M663" s="12">
        <f t="shared" si="131"/>
      </c>
      <c r="N663" s="13"/>
    </row>
    <row r="664" spans="1:14" ht="15.75">
      <c r="A664" s="23">
        <v>165</v>
      </c>
      <c r="B664" s="344"/>
      <c r="C664" s="296">
        <v>2120</v>
      </c>
      <c r="D664" s="303" t="s">
        <v>230</v>
      </c>
      <c r="E664" s="298">
        <f>F664+G664+H664</f>
        <v>0</v>
      </c>
      <c r="F664" s="160"/>
      <c r="G664" s="161"/>
      <c r="H664" s="1430"/>
      <c r="I664" s="160"/>
      <c r="J664" s="161"/>
      <c r="K664" s="1430"/>
      <c r="L664" s="298">
        <f>I664+J664+K664</f>
        <v>0</v>
      </c>
      <c r="M664" s="12">
        <f t="shared" si="131"/>
      </c>
      <c r="N664" s="13"/>
    </row>
    <row r="665" spans="1:14" ht="15.75">
      <c r="A665" s="23">
        <v>175</v>
      </c>
      <c r="B665" s="344"/>
      <c r="C665" s="296">
        <v>2125</v>
      </c>
      <c r="D665" s="303" t="s">
        <v>231</v>
      </c>
      <c r="E665" s="298">
        <f>F665+G665+H665</f>
        <v>0</v>
      </c>
      <c r="F665" s="492">
        <v>0</v>
      </c>
      <c r="G665" s="493">
        <v>0</v>
      </c>
      <c r="H665" s="162">
        <v>0</v>
      </c>
      <c r="I665" s="492">
        <v>0</v>
      </c>
      <c r="J665" s="493">
        <v>0</v>
      </c>
      <c r="K665" s="162">
        <v>0</v>
      </c>
      <c r="L665" s="298">
        <f>I665+J665+K665</f>
        <v>0</v>
      </c>
      <c r="M665" s="12">
        <f t="shared" si="131"/>
      </c>
      <c r="N665" s="13"/>
    </row>
    <row r="666" spans="1:14" ht="15.75">
      <c r="A666" s="23">
        <v>180</v>
      </c>
      <c r="B666" s="294"/>
      <c r="C666" s="296">
        <v>2140</v>
      </c>
      <c r="D666" s="303" t="s">
        <v>232</v>
      </c>
      <c r="E666" s="298">
        <f>F666+G666+H666</f>
        <v>0</v>
      </c>
      <c r="F666" s="492">
        <v>0</v>
      </c>
      <c r="G666" s="493">
        <v>0</v>
      </c>
      <c r="H666" s="162">
        <v>0</v>
      </c>
      <c r="I666" s="492">
        <v>0</v>
      </c>
      <c r="J666" s="493">
        <v>0</v>
      </c>
      <c r="K666" s="162">
        <v>0</v>
      </c>
      <c r="L666" s="298">
        <f>I666+J666+K666</f>
        <v>0</v>
      </c>
      <c r="M666" s="12">
        <f t="shared" si="131"/>
      </c>
      <c r="N666" s="13"/>
    </row>
    <row r="667" spans="1:14" ht="15.75">
      <c r="A667" s="23">
        <v>185</v>
      </c>
      <c r="B667" s="295"/>
      <c r="C667" s="288">
        <v>2190</v>
      </c>
      <c r="D667" s="348" t="s">
        <v>233</v>
      </c>
      <c r="E667" s="290">
        <f>F667+G667+H667</f>
        <v>0</v>
      </c>
      <c r="F667" s="175"/>
      <c r="G667" s="176"/>
      <c r="H667" s="1431"/>
      <c r="I667" s="175"/>
      <c r="J667" s="176"/>
      <c r="K667" s="1431"/>
      <c r="L667" s="290">
        <f>I667+J667+K667</f>
        <v>0</v>
      </c>
      <c r="M667" s="12">
        <f t="shared" si="131"/>
      </c>
      <c r="N667" s="13"/>
    </row>
    <row r="668" spans="1:14" ht="15.75">
      <c r="A668" s="23">
        <v>190</v>
      </c>
      <c r="B668" s="275">
        <v>2200</v>
      </c>
      <c r="C668" s="1753" t="s">
        <v>234</v>
      </c>
      <c r="D668" s="1754"/>
      <c r="E668" s="313">
        <f aca="true" t="shared" si="141" ref="E668:L668">SUM(E669:E670)</f>
        <v>0</v>
      </c>
      <c r="F668" s="277">
        <f t="shared" si="141"/>
        <v>0</v>
      </c>
      <c r="G668" s="278">
        <f t="shared" si="141"/>
        <v>0</v>
      </c>
      <c r="H668" s="279">
        <f>SUM(H669:H670)</f>
        <v>0</v>
      </c>
      <c r="I668" s="277">
        <f t="shared" si="141"/>
        <v>0</v>
      </c>
      <c r="J668" s="278">
        <f t="shared" si="141"/>
        <v>0</v>
      </c>
      <c r="K668" s="279">
        <f t="shared" si="141"/>
        <v>0</v>
      </c>
      <c r="L668" s="313">
        <f t="shared" si="141"/>
        <v>0</v>
      </c>
      <c r="M668" s="12">
        <f t="shared" si="131"/>
      </c>
      <c r="N668" s="13"/>
    </row>
    <row r="669" spans="1:14" ht="15.75">
      <c r="A669" s="23">
        <v>200</v>
      </c>
      <c r="B669" s="295"/>
      <c r="C669" s="282">
        <v>2221</v>
      </c>
      <c r="D669" s="283" t="s">
        <v>333</v>
      </c>
      <c r="E669" s="284">
        <f aca="true" t="shared" si="142" ref="E669:E674">F669+G669+H669</f>
        <v>0</v>
      </c>
      <c r="F669" s="154"/>
      <c r="G669" s="155"/>
      <c r="H669" s="1425"/>
      <c r="I669" s="154"/>
      <c r="J669" s="155"/>
      <c r="K669" s="1425"/>
      <c r="L669" s="284">
        <f aca="true" t="shared" si="143" ref="L669:L674">I669+J669+K669</f>
        <v>0</v>
      </c>
      <c r="M669" s="12">
        <f t="shared" si="131"/>
      </c>
      <c r="N669" s="13"/>
    </row>
    <row r="670" spans="1:14" ht="15.75">
      <c r="A670" s="23">
        <v>200</v>
      </c>
      <c r="B670" s="295"/>
      <c r="C670" s="288">
        <v>2224</v>
      </c>
      <c r="D670" s="289" t="s">
        <v>235</v>
      </c>
      <c r="E670" s="290">
        <f t="shared" si="142"/>
        <v>0</v>
      </c>
      <c r="F670" s="175"/>
      <c r="G670" s="176"/>
      <c r="H670" s="1431"/>
      <c r="I670" s="175"/>
      <c r="J670" s="176"/>
      <c r="K670" s="1431"/>
      <c r="L670" s="290">
        <f t="shared" si="143"/>
        <v>0</v>
      </c>
      <c r="M670" s="12">
        <f t="shared" si="131"/>
      </c>
      <c r="N670" s="13"/>
    </row>
    <row r="671" spans="1:14" ht="15.75">
      <c r="A671" s="23">
        <v>205</v>
      </c>
      <c r="B671" s="275">
        <v>2500</v>
      </c>
      <c r="C671" s="1753" t="s">
        <v>236</v>
      </c>
      <c r="D671" s="1754"/>
      <c r="E671" s="313">
        <f t="shared" si="142"/>
        <v>0</v>
      </c>
      <c r="F671" s="1432"/>
      <c r="G671" s="1433"/>
      <c r="H671" s="1434"/>
      <c r="I671" s="1432"/>
      <c r="J671" s="1433"/>
      <c r="K671" s="1434"/>
      <c r="L671" s="313">
        <f t="shared" si="143"/>
        <v>0</v>
      </c>
      <c r="M671" s="12">
        <f t="shared" si="131"/>
      </c>
      <c r="N671" s="13"/>
    </row>
    <row r="672" spans="1:14" ht="15.75">
      <c r="A672" s="23">
        <v>210</v>
      </c>
      <c r="B672" s="275">
        <v>2600</v>
      </c>
      <c r="C672" s="1755" t="s">
        <v>237</v>
      </c>
      <c r="D672" s="1756"/>
      <c r="E672" s="313">
        <f t="shared" si="142"/>
        <v>0</v>
      </c>
      <c r="F672" s="1432"/>
      <c r="G672" s="1433"/>
      <c r="H672" s="1434"/>
      <c r="I672" s="1432"/>
      <c r="J672" s="1433"/>
      <c r="K672" s="1434"/>
      <c r="L672" s="313">
        <f t="shared" si="143"/>
        <v>0</v>
      </c>
      <c r="M672" s="12">
        <f t="shared" si="131"/>
      </c>
      <c r="N672" s="13"/>
    </row>
    <row r="673" spans="1:14" ht="15.75">
      <c r="A673" s="23">
        <v>215</v>
      </c>
      <c r="B673" s="275">
        <v>2700</v>
      </c>
      <c r="C673" s="1755" t="s">
        <v>238</v>
      </c>
      <c r="D673" s="1756"/>
      <c r="E673" s="313">
        <f t="shared" si="142"/>
        <v>0</v>
      </c>
      <c r="F673" s="1432"/>
      <c r="G673" s="1433"/>
      <c r="H673" s="1434"/>
      <c r="I673" s="1432"/>
      <c r="J673" s="1433"/>
      <c r="K673" s="1434"/>
      <c r="L673" s="313">
        <f t="shared" si="143"/>
        <v>0</v>
      </c>
      <c r="M673" s="12">
        <f t="shared" si="131"/>
      </c>
      <c r="N673" s="13"/>
    </row>
    <row r="674" spans="1:14" ht="15.75">
      <c r="A674" s="22">
        <v>220</v>
      </c>
      <c r="B674" s="275">
        <v>2800</v>
      </c>
      <c r="C674" s="1755" t="s">
        <v>1759</v>
      </c>
      <c r="D674" s="1756"/>
      <c r="E674" s="313">
        <f t="shared" si="142"/>
        <v>0</v>
      </c>
      <c r="F674" s="1432"/>
      <c r="G674" s="1433"/>
      <c r="H674" s="1434"/>
      <c r="I674" s="1432"/>
      <c r="J674" s="1433"/>
      <c r="K674" s="1434"/>
      <c r="L674" s="313">
        <f t="shared" si="143"/>
        <v>0</v>
      </c>
      <c r="M674" s="12">
        <f t="shared" si="131"/>
      </c>
      <c r="N674" s="13"/>
    </row>
    <row r="675" spans="1:14" ht="36" customHeight="1">
      <c r="A675" s="23">
        <v>225</v>
      </c>
      <c r="B675" s="275">
        <v>2900</v>
      </c>
      <c r="C675" s="1753" t="s">
        <v>239</v>
      </c>
      <c r="D675" s="1754"/>
      <c r="E675" s="313">
        <f aca="true" t="shared" si="144" ref="E675:L675">SUM(E676:E681)</f>
        <v>0</v>
      </c>
      <c r="F675" s="277">
        <f t="shared" si="144"/>
        <v>0</v>
      </c>
      <c r="G675" s="278">
        <f t="shared" si="144"/>
        <v>0</v>
      </c>
      <c r="H675" s="279">
        <f>SUM(H676:H681)</f>
        <v>0</v>
      </c>
      <c r="I675" s="277">
        <f t="shared" si="144"/>
        <v>0</v>
      </c>
      <c r="J675" s="278">
        <f t="shared" si="144"/>
        <v>0</v>
      </c>
      <c r="K675" s="279">
        <f t="shared" si="144"/>
        <v>0</v>
      </c>
      <c r="L675" s="313">
        <f t="shared" si="144"/>
        <v>0</v>
      </c>
      <c r="M675" s="12">
        <f t="shared" si="131"/>
      </c>
      <c r="N675" s="13"/>
    </row>
    <row r="676" spans="1:14" ht="15.75">
      <c r="A676" s="23">
        <v>230</v>
      </c>
      <c r="B676" s="349"/>
      <c r="C676" s="282">
        <v>2920</v>
      </c>
      <c r="D676" s="350" t="s">
        <v>240</v>
      </c>
      <c r="E676" s="284">
        <f aca="true" t="shared" si="145" ref="E676:E681">F676+G676+H676</f>
        <v>0</v>
      </c>
      <c r="F676" s="154"/>
      <c r="G676" s="155"/>
      <c r="H676" s="1425"/>
      <c r="I676" s="154"/>
      <c r="J676" s="155"/>
      <c r="K676" s="1425"/>
      <c r="L676" s="284">
        <f aca="true" t="shared" si="146" ref="L676:L681">I676+J676+K676</f>
        <v>0</v>
      </c>
      <c r="M676" s="12">
        <f t="shared" si="131"/>
      </c>
      <c r="N676" s="13"/>
    </row>
    <row r="677" spans="1:14" ht="31.5">
      <c r="A677" s="23">
        <v>245</v>
      </c>
      <c r="B677" s="349"/>
      <c r="C677" s="327">
        <v>2969</v>
      </c>
      <c r="D677" s="351" t="s">
        <v>241</v>
      </c>
      <c r="E677" s="329">
        <f t="shared" si="145"/>
        <v>0</v>
      </c>
      <c r="F677" s="452"/>
      <c r="G677" s="453"/>
      <c r="H677" s="1435"/>
      <c r="I677" s="452"/>
      <c r="J677" s="453"/>
      <c r="K677" s="1435"/>
      <c r="L677" s="329">
        <f t="shared" si="146"/>
        <v>0</v>
      </c>
      <c r="M677" s="12">
        <f t="shared" si="131"/>
      </c>
      <c r="N677" s="13"/>
    </row>
    <row r="678" spans="1:14" ht="31.5">
      <c r="A678" s="22">
        <v>220</v>
      </c>
      <c r="B678" s="349"/>
      <c r="C678" s="352">
        <v>2970</v>
      </c>
      <c r="D678" s="353" t="s">
        <v>242</v>
      </c>
      <c r="E678" s="354">
        <f t="shared" si="145"/>
        <v>0</v>
      </c>
      <c r="F678" s="640"/>
      <c r="G678" s="641"/>
      <c r="H678" s="1436"/>
      <c r="I678" s="640"/>
      <c r="J678" s="641"/>
      <c r="K678" s="1436"/>
      <c r="L678" s="354">
        <f t="shared" si="146"/>
        <v>0</v>
      </c>
      <c r="M678" s="12">
        <f t="shared" si="131"/>
      </c>
      <c r="N678" s="13"/>
    </row>
    <row r="679" spans="1:14" ht="15.75">
      <c r="A679" s="23">
        <v>225</v>
      </c>
      <c r="B679" s="349"/>
      <c r="C679" s="336">
        <v>2989</v>
      </c>
      <c r="D679" s="358" t="s">
        <v>243</v>
      </c>
      <c r="E679" s="338">
        <f t="shared" si="145"/>
        <v>0</v>
      </c>
      <c r="F679" s="604"/>
      <c r="G679" s="605"/>
      <c r="H679" s="1437"/>
      <c r="I679" s="604"/>
      <c r="J679" s="605"/>
      <c r="K679" s="1437"/>
      <c r="L679" s="338">
        <f t="shared" si="146"/>
        <v>0</v>
      </c>
      <c r="M679" s="12">
        <f t="shared" si="131"/>
      </c>
      <c r="N679" s="13"/>
    </row>
    <row r="680" spans="1:14" ht="15.75">
      <c r="A680" s="23">
        <v>230</v>
      </c>
      <c r="B680" s="295"/>
      <c r="C680" s="321">
        <v>2991</v>
      </c>
      <c r="D680" s="359" t="s">
        <v>244</v>
      </c>
      <c r="E680" s="323">
        <f t="shared" si="145"/>
        <v>0</v>
      </c>
      <c r="F680" s="457"/>
      <c r="G680" s="458"/>
      <c r="H680" s="1438"/>
      <c r="I680" s="457"/>
      <c r="J680" s="458"/>
      <c r="K680" s="1438"/>
      <c r="L680" s="323">
        <f t="shared" si="146"/>
        <v>0</v>
      </c>
      <c r="M680" s="12">
        <f t="shared" si="131"/>
      </c>
      <c r="N680" s="13"/>
    </row>
    <row r="681" spans="1:14" ht="15.75">
      <c r="A681" s="23">
        <v>235</v>
      </c>
      <c r="B681" s="295"/>
      <c r="C681" s="288">
        <v>2992</v>
      </c>
      <c r="D681" s="360" t="s">
        <v>245</v>
      </c>
      <c r="E681" s="290">
        <f t="shared" si="145"/>
        <v>0</v>
      </c>
      <c r="F681" s="175"/>
      <c r="G681" s="176"/>
      <c r="H681" s="1431"/>
      <c r="I681" s="175"/>
      <c r="J681" s="176"/>
      <c r="K681" s="1431"/>
      <c r="L681" s="290">
        <f t="shared" si="146"/>
        <v>0</v>
      </c>
      <c r="M681" s="12">
        <f t="shared" si="131"/>
      </c>
      <c r="N681" s="13"/>
    </row>
    <row r="682" spans="1:14" ht="15.75">
      <c r="A682" s="23">
        <v>240</v>
      </c>
      <c r="B682" s="275">
        <v>3300</v>
      </c>
      <c r="C682" s="361" t="s">
        <v>246</v>
      </c>
      <c r="D682" s="1617"/>
      <c r="E682" s="313">
        <f aca="true" t="shared" si="147" ref="E682:L682">SUM(E683:E688)</f>
        <v>0</v>
      </c>
      <c r="F682" s="277">
        <f t="shared" si="147"/>
        <v>0</v>
      </c>
      <c r="G682" s="278">
        <f t="shared" si="147"/>
        <v>0</v>
      </c>
      <c r="H682" s="279">
        <f>SUM(H683:H688)</f>
        <v>0</v>
      </c>
      <c r="I682" s="277">
        <f t="shared" si="147"/>
        <v>0</v>
      </c>
      <c r="J682" s="278">
        <f t="shared" si="147"/>
        <v>0</v>
      </c>
      <c r="K682" s="279">
        <f t="shared" si="147"/>
        <v>0</v>
      </c>
      <c r="L682" s="313">
        <f t="shared" si="147"/>
        <v>0</v>
      </c>
      <c r="M682" s="12">
        <f t="shared" si="131"/>
      </c>
      <c r="N682" s="13"/>
    </row>
    <row r="683" spans="1:14" ht="15.75">
      <c r="A683" s="23">
        <v>245</v>
      </c>
      <c r="B683" s="294"/>
      <c r="C683" s="282">
        <v>3301</v>
      </c>
      <c r="D683" s="362" t="s">
        <v>247</v>
      </c>
      <c r="E683" s="284">
        <f aca="true" t="shared" si="148" ref="E683:E691">F683+G683+H683</f>
        <v>0</v>
      </c>
      <c r="F683" s="490">
        <v>0</v>
      </c>
      <c r="G683" s="491">
        <v>0</v>
      </c>
      <c r="H683" s="156">
        <v>0</v>
      </c>
      <c r="I683" s="490">
        <v>0</v>
      </c>
      <c r="J683" s="491">
        <v>0</v>
      </c>
      <c r="K683" s="156">
        <v>0</v>
      </c>
      <c r="L683" s="284">
        <f aca="true" t="shared" si="149" ref="L683:L691">I683+J683+K683</f>
        <v>0</v>
      </c>
      <c r="M683" s="12">
        <f t="shared" si="131"/>
      </c>
      <c r="N683" s="13"/>
    </row>
    <row r="684" spans="1:14" ht="15.75">
      <c r="A684" s="22">
        <v>250</v>
      </c>
      <c r="B684" s="294"/>
      <c r="C684" s="296">
        <v>3302</v>
      </c>
      <c r="D684" s="363" t="s">
        <v>773</v>
      </c>
      <c r="E684" s="298">
        <f t="shared" si="148"/>
        <v>0</v>
      </c>
      <c r="F684" s="492">
        <v>0</v>
      </c>
      <c r="G684" s="493">
        <v>0</v>
      </c>
      <c r="H684" s="162">
        <v>0</v>
      </c>
      <c r="I684" s="492">
        <v>0</v>
      </c>
      <c r="J684" s="493">
        <v>0</v>
      </c>
      <c r="K684" s="162">
        <v>0</v>
      </c>
      <c r="L684" s="298">
        <f t="shared" si="149"/>
        <v>0</v>
      </c>
      <c r="M684" s="12">
        <f t="shared" si="131"/>
      </c>
      <c r="N684" s="13"/>
    </row>
    <row r="685" spans="1:14" ht="15.75">
      <c r="A685" s="23">
        <v>255</v>
      </c>
      <c r="B685" s="294"/>
      <c r="C685" s="296">
        <v>3303</v>
      </c>
      <c r="D685" s="363" t="s">
        <v>248</v>
      </c>
      <c r="E685" s="298">
        <f t="shared" si="148"/>
        <v>0</v>
      </c>
      <c r="F685" s="492">
        <v>0</v>
      </c>
      <c r="G685" s="493">
        <v>0</v>
      </c>
      <c r="H685" s="162">
        <v>0</v>
      </c>
      <c r="I685" s="492">
        <v>0</v>
      </c>
      <c r="J685" s="493">
        <v>0</v>
      </c>
      <c r="K685" s="162">
        <v>0</v>
      </c>
      <c r="L685" s="298">
        <f t="shared" si="149"/>
        <v>0</v>
      </c>
      <c r="M685" s="12">
        <f t="shared" si="131"/>
      </c>
      <c r="N685" s="13"/>
    </row>
    <row r="686" spans="1:14" ht="15.75">
      <c r="A686" s="23">
        <v>265</v>
      </c>
      <c r="B686" s="294"/>
      <c r="C686" s="296">
        <v>3304</v>
      </c>
      <c r="D686" s="363" t="s">
        <v>249</v>
      </c>
      <c r="E686" s="298">
        <f t="shared" si="148"/>
        <v>0</v>
      </c>
      <c r="F686" s="492">
        <v>0</v>
      </c>
      <c r="G686" s="493">
        <v>0</v>
      </c>
      <c r="H686" s="162">
        <v>0</v>
      </c>
      <c r="I686" s="492">
        <v>0</v>
      </c>
      <c r="J686" s="493">
        <v>0</v>
      </c>
      <c r="K686" s="162">
        <v>0</v>
      </c>
      <c r="L686" s="298">
        <f t="shared" si="149"/>
        <v>0</v>
      </c>
      <c r="M686" s="12">
        <f t="shared" si="131"/>
      </c>
      <c r="N686" s="13"/>
    </row>
    <row r="687" spans="1:14" ht="30">
      <c r="A687" s="22">
        <v>270</v>
      </c>
      <c r="B687" s="294"/>
      <c r="C687" s="296">
        <v>3305</v>
      </c>
      <c r="D687" s="363" t="s">
        <v>250</v>
      </c>
      <c r="E687" s="298">
        <f t="shared" si="148"/>
        <v>0</v>
      </c>
      <c r="F687" s="492">
        <v>0</v>
      </c>
      <c r="G687" s="493">
        <v>0</v>
      </c>
      <c r="H687" s="162">
        <v>0</v>
      </c>
      <c r="I687" s="492">
        <v>0</v>
      </c>
      <c r="J687" s="493">
        <v>0</v>
      </c>
      <c r="K687" s="162">
        <v>0</v>
      </c>
      <c r="L687" s="298">
        <f t="shared" si="149"/>
        <v>0</v>
      </c>
      <c r="M687" s="12">
        <f t="shared" si="131"/>
      </c>
      <c r="N687" s="13"/>
    </row>
    <row r="688" spans="1:14" ht="30">
      <c r="A688" s="22">
        <v>290</v>
      </c>
      <c r="B688" s="294"/>
      <c r="C688" s="288">
        <v>3306</v>
      </c>
      <c r="D688" s="364" t="s">
        <v>1756</v>
      </c>
      <c r="E688" s="290">
        <f t="shared" si="148"/>
        <v>0</v>
      </c>
      <c r="F688" s="494">
        <v>0</v>
      </c>
      <c r="G688" s="495">
        <v>0</v>
      </c>
      <c r="H688" s="177">
        <v>0</v>
      </c>
      <c r="I688" s="494">
        <v>0</v>
      </c>
      <c r="J688" s="495">
        <v>0</v>
      </c>
      <c r="K688" s="177">
        <v>0</v>
      </c>
      <c r="L688" s="290">
        <f t="shared" si="149"/>
        <v>0</v>
      </c>
      <c r="M688" s="12">
        <f t="shared" si="131"/>
      </c>
      <c r="N688" s="13"/>
    </row>
    <row r="689" spans="1:14" ht="15.75">
      <c r="A689" s="39">
        <v>320</v>
      </c>
      <c r="B689" s="275">
        <v>3900</v>
      </c>
      <c r="C689" s="1753" t="s">
        <v>251</v>
      </c>
      <c r="D689" s="1754"/>
      <c r="E689" s="313">
        <f t="shared" si="148"/>
        <v>0</v>
      </c>
      <c r="F689" s="1481">
        <v>0</v>
      </c>
      <c r="G689" s="1482">
        <v>0</v>
      </c>
      <c r="H689" s="1483">
        <v>0</v>
      </c>
      <c r="I689" s="1481">
        <v>0</v>
      </c>
      <c r="J689" s="1482">
        <v>0</v>
      </c>
      <c r="K689" s="1483">
        <v>0</v>
      </c>
      <c r="L689" s="313">
        <f t="shared" si="149"/>
        <v>0</v>
      </c>
      <c r="M689" s="12">
        <f aca="true" t="shared" si="150" ref="M689:M735">(IF($E689&lt;&gt;0,$M$2,IF($L689&lt;&gt;0,$M$2,"")))</f>
      </c>
      <c r="N689" s="13"/>
    </row>
    <row r="690" spans="1:14" ht="15.75">
      <c r="A690" s="22">
        <v>330</v>
      </c>
      <c r="B690" s="275">
        <v>4000</v>
      </c>
      <c r="C690" s="1753" t="s">
        <v>252</v>
      </c>
      <c r="D690" s="1754"/>
      <c r="E690" s="313">
        <f t="shared" si="148"/>
        <v>0</v>
      </c>
      <c r="F690" s="1432"/>
      <c r="G690" s="1433"/>
      <c r="H690" s="1434"/>
      <c r="I690" s="1432"/>
      <c r="J690" s="1433"/>
      <c r="K690" s="1434"/>
      <c r="L690" s="313">
        <f t="shared" si="149"/>
        <v>0</v>
      </c>
      <c r="M690" s="12">
        <f t="shared" si="150"/>
      </c>
      <c r="N690" s="13"/>
    </row>
    <row r="691" spans="1:14" ht="15.75">
      <c r="A691" s="22">
        <v>350</v>
      </c>
      <c r="B691" s="275">
        <v>4100</v>
      </c>
      <c r="C691" s="1753" t="s">
        <v>253</v>
      </c>
      <c r="D691" s="1754"/>
      <c r="E691" s="313">
        <f t="shared" si="148"/>
        <v>0</v>
      </c>
      <c r="F691" s="1432"/>
      <c r="G691" s="1433"/>
      <c r="H691" s="1434"/>
      <c r="I691" s="1432"/>
      <c r="J691" s="1433"/>
      <c r="K691" s="1434"/>
      <c r="L691" s="313">
        <f t="shared" si="149"/>
        <v>0</v>
      </c>
      <c r="M691" s="12">
        <f t="shared" si="150"/>
      </c>
      <c r="N691" s="13"/>
    </row>
    <row r="692" spans="1:14" ht="15.75">
      <c r="A692" s="23">
        <v>355</v>
      </c>
      <c r="B692" s="275">
        <v>4200</v>
      </c>
      <c r="C692" s="1753" t="s">
        <v>254</v>
      </c>
      <c r="D692" s="1754"/>
      <c r="E692" s="313">
        <f aca="true" t="shared" si="151" ref="E692:L692">SUM(E693:E698)</f>
        <v>0</v>
      </c>
      <c r="F692" s="277">
        <f t="shared" si="151"/>
        <v>0</v>
      </c>
      <c r="G692" s="278">
        <f t="shared" si="151"/>
        <v>0</v>
      </c>
      <c r="H692" s="279">
        <f>SUM(H693:H698)</f>
        <v>0</v>
      </c>
      <c r="I692" s="277">
        <f t="shared" si="151"/>
        <v>0</v>
      </c>
      <c r="J692" s="278">
        <f t="shared" si="151"/>
        <v>0</v>
      </c>
      <c r="K692" s="279">
        <f t="shared" si="151"/>
        <v>0</v>
      </c>
      <c r="L692" s="313">
        <f t="shared" si="151"/>
        <v>0</v>
      </c>
      <c r="M692" s="12">
        <f t="shared" si="150"/>
      </c>
      <c r="N692" s="13"/>
    </row>
    <row r="693" spans="1:14" ht="15.75">
      <c r="A693" s="23">
        <v>375</v>
      </c>
      <c r="B693" s="365"/>
      <c r="C693" s="282">
        <v>4201</v>
      </c>
      <c r="D693" s="283" t="s">
        <v>255</v>
      </c>
      <c r="E693" s="284">
        <f aca="true" t="shared" si="152" ref="E693:E698">F693+G693+H693</f>
        <v>0</v>
      </c>
      <c r="F693" s="154"/>
      <c r="G693" s="155"/>
      <c r="H693" s="1425"/>
      <c r="I693" s="154"/>
      <c r="J693" s="155"/>
      <c r="K693" s="1425"/>
      <c r="L693" s="284">
        <f aca="true" t="shared" si="153" ref="L693:L698">I693+J693+K693</f>
        <v>0</v>
      </c>
      <c r="M693" s="12">
        <f t="shared" si="150"/>
      </c>
      <c r="N693" s="13"/>
    </row>
    <row r="694" spans="1:14" ht="15.75">
      <c r="A694" s="23">
        <v>380</v>
      </c>
      <c r="B694" s="365"/>
      <c r="C694" s="296">
        <v>4202</v>
      </c>
      <c r="D694" s="366" t="s">
        <v>256</v>
      </c>
      <c r="E694" s="298">
        <f t="shared" si="152"/>
        <v>0</v>
      </c>
      <c r="F694" s="160"/>
      <c r="G694" s="161"/>
      <c r="H694" s="1430"/>
      <c r="I694" s="160"/>
      <c r="J694" s="161"/>
      <c r="K694" s="1430"/>
      <c r="L694" s="298">
        <f t="shared" si="153"/>
        <v>0</v>
      </c>
      <c r="M694" s="12">
        <f t="shared" si="150"/>
      </c>
      <c r="N694" s="13"/>
    </row>
    <row r="695" spans="1:14" ht="15.75">
      <c r="A695" s="23">
        <v>385</v>
      </c>
      <c r="B695" s="365"/>
      <c r="C695" s="296">
        <v>4214</v>
      </c>
      <c r="D695" s="366" t="s">
        <v>257</v>
      </c>
      <c r="E695" s="298">
        <f t="shared" si="152"/>
        <v>0</v>
      </c>
      <c r="F695" s="160"/>
      <c r="G695" s="161"/>
      <c r="H695" s="1430"/>
      <c r="I695" s="160"/>
      <c r="J695" s="161"/>
      <c r="K695" s="1430"/>
      <c r="L695" s="298">
        <f t="shared" si="153"/>
        <v>0</v>
      </c>
      <c r="M695" s="12">
        <f t="shared" si="150"/>
      </c>
      <c r="N695" s="13"/>
    </row>
    <row r="696" spans="1:14" ht="15.75">
      <c r="A696" s="23">
        <v>390</v>
      </c>
      <c r="B696" s="365"/>
      <c r="C696" s="296">
        <v>4217</v>
      </c>
      <c r="D696" s="366" t="s">
        <v>258</v>
      </c>
      <c r="E696" s="298">
        <f t="shared" si="152"/>
        <v>0</v>
      </c>
      <c r="F696" s="160"/>
      <c r="G696" s="161"/>
      <c r="H696" s="1430"/>
      <c r="I696" s="160"/>
      <c r="J696" s="161"/>
      <c r="K696" s="1430"/>
      <c r="L696" s="298">
        <f t="shared" si="153"/>
        <v>0</v>
      </c>
      <c r="M696" s="12">
        <f t="shared" si="150"/>
      </c>
      <c r="N696" s="13"/>
    </row>
    <row r="697" spans="1:14" ht="31.5">
      <c r="A697" s="23">
        <v>395</v>
      </c>
      <c r="B697" s="365"/>
      <c r="C697" s="296">
        <v>4218</v>
      </c>
      <c r="D697" s="297" t="s">
        <v>259</v>
      </c>
      <c r="E697" s="298">
        <f t="shared" si="152"/>
        <v>0</v>
      </c>
      <c r="F697" s="160"/>
      <c r="G697" s="161"/>
      <c r="H697" s="1430"/>
      <c r="I697" s="160"/>
      <c r="J697" s="161"/>
      <c r="K697" s="1430"/>
      <c r="L697" s="298">
        <f t="shared" si="153"/>
        <v>0</v>
      </c>
      <c r="M697" s="12">
        <f t="shared" si="150"/>
      </c>
      <c r="N697" s="13"/>
    </row>
    <row r="698" spans="1:14" ht="15.75">
      <c r="A698" s="18">
        <v>397</v>
      </c>
      <c r="B698" s="365"/>
      <c r="C698" s="288">
        <v>4219</v>
      </c>
      <c r="D698" s="346" t="s">
        <v>260</v>
      </c>
      <c r="E698" s="290">
        <f t="shared" si="152"/>
        <v>0</v>
      </c>
      <c r="F698" s="175"/>
      <c r="G698" s="176"/>
      <c r="H698" s="1431"/>
      <c r="I698" s="175"/>
      <c r="J698" s="176"/>
      <c r="K698" s="1431"/>
      <c r="L698" s="290">
        <f t="shared" si="153"/>
        <v>0</v>
      </c>
      <c r="M698" s="12">
        <f t="shared" si="150"/>
      </c>
      <c r="N698" s="13"/>
    </row>
    <row r="699" spans="1:14" ht="15.75">
      <c r="A699" s="14">
        <v>398</v>
      </c>
      <c r="B699" s="275">
        <v>4300</v>
      </c>
      <c r="C699" s="1753" t="s">
        <v>1760</v>
      </c>
      <c r="D699" s="1754"/>
      <c r="E699" s="313">
        <f aca="true" t="shared" si="154" ref="E699:L699">SUM(E700:E702)</f>
        <v>0</v>
      </c>
      <c r="F699" s="277">
        <f t="shared" si="154"/>
        <v>0</v>
      </c>
      <c r="G699" s="278">
        <f t="shared" si="154"/>
        <v>0</v>
      </c>
      <c r="H699" s="279">
        <f>SUM(H700:H702)</f>
        <v>0</v>
      </c>
      <c r="I699" s="277">
        <f t="shared" si="154"/>
        <v>0</v>
      </c>
      <c r="J699" s="278">
        <f t="shared" si="154"/>
        <v>0</v>
      </c>
      <c r="K699" s="279">
        <f t="shared" si="154"/>
        <v>0</v>
      </c>
      <c r="L699" s="313">
        <f t="shared" si="154"/>
        <v>0</v>
      </c>
      <c r="M699" s="12">
        <f t="shared" si="150"/>
      </c>
      <c r="N699" s="13"/>
    </row>
    <row r="700" spans="1:14" ht="15.75">
      <c r="A700" s="14">
        <v>399</v>
      </c>
      <c r="B700" s="365"/>
      <c r="C700" s="282">
        <v>4301</v>
      </c>
      <c r="D700" s="314" t="s">
        <v>261</v>
      </c>
      <c r="E700" s="284">
        <f aca="true" t="shared" si="155" ref="E700:E705">F700+G700+H700</f>
        <v>0</v>
      </c>
      <c r="F700" s="154"/>
      <c r="G700" s="155"/>
      <c r="H700" s="1425"/>
      <c r="I700" s="154"/>
      <c r="J700" s="155"/>
      <c r="K700" s="1425"/>
      <c r="L700" s="284">
        <f aca="true" t="shared" si="156" ref="L700:L705">I700+J700+K700</f>
        <v>0</v>
      </c>
      <c r="M700" s="12">
        <f t="shared" si="150"/>
      </c>
      <c r="N700" s="13"/>
    </row>
    <row r="701" spans="1:14" ht="15.75">
      <c r="A701" s="14">
        <v>400</v>
      </c>
      <c r="B701" s="365"/>
      <c r="C701" s="296">
        <v>4302</v>
      </c>
      <c r="D701" s="366" t="s">
        <v>262</v>
      </c>
      <c r="E701" s="298">
        <f t="shared" si="155"/>
        <v>0</v>
      </c>
      <c r="F701" s="160"/>
      <c r="G701" s="161"/>
      <c r="H701" s="1430"/>
      <c r="I701" s="160"/>
      <c r="J701" s="161"/>
      <c r="K701" s="1430"/>
      <c r="L701" s="298">
        <f t="shared" si="156"/>
        <v>0</v>
      </c>
      <c r="M701" s="12">
        <f t="shared" si="150"/>
      </c>
      <c r="N701" s="13"/>
    </row>
    <row r="702" spans="1:14" ht="15.75">
      <c r="A702" s="14">
        <v>401</v>
      </c>
      <c r="B702" s="365"/>
      <c r="C702" s="288">
        <v>4309</v>
      </c>
      <c r="D702" s="304" t="s">
        <v>263</v>
      </c>
      <c r="E702" s="290">
        <f t="shared" si="155"/>
        <v>0</v>
      </c>
      <c r="F702" s="175"/>
      <c r="G702" s="176"/>
      <c r="H702" s="1431"/>
      <c r="I702" s="175"/>
      <c r="J702" s="176"/>
      <c r="K702" s="1431"/>
      <c r="L702" s="290">
        <f t="shared" si="156"/>
        <v>0</v>
      </c>
      <c r="M702" s="12">
        <f t="shared" si="150"/>
      </c>
      <c r="N702" s="13"/>
    </row>
    <row r="703" spans="1:14" ht="15.75">
      <c r="A703" s="14">
        <v>402</v>
      </c>
      <c r="B703" s="275">
        <v>4400</v>
      </c>
      <c r="C703" s="1753" t="s">
        <v>1757</v>
      </c>
      <c r="D703" s="1754"/>
      <c r="E703" s="313">
        <f t="shared" si="155"/>
        <v>0</v>
      </c>
      <c r="F703" s="1432"/>
      <c r="G703" s="1433"/>
      <c r="H703" s="1434"/>
      <c r="I703" s="1432"/>
      <c r="J703" s="1433"/>
      <c r="K703" s="1434"/>
      <c r="L703" s="313">
        <f t="shared" si="156"/>
        <v>0</v>
      </c>
      <c r="M703" s="12">
        <f t="shared" si="150"/>
      </c>
      <c r="N703" s="13"/>
    </row>
    <row r="704" spans="1:14" ht="15.75">
      <c r="A704" s="40">
        <v>404</v>
      </c>
      <c r="B704" s="275">
        <v>4500</v>
      </c>
      <c r="C704" s="1753" t="s">
        <v>1758</v>
      </c>
      <c r="D704" s="1754"/>
      <c r="E704" s="313">
        <f t="shared" si="155"/>
        <v>0</v>
      </c>
      <c r="F704" s="1432"/>
      <c r="G704" s="1433"/>
      <c r="H704" s="1434"/>
      <c r="I704" s="1432"/>
      <c r="J704" s="1433"/>
      <c r="K704" s="1434"/>
      <c r="L704" s="313">
        <f t="shared" si="156"/>
        <v>0</v>
      </c>
      <c r="M704" s="12">
        <f t="shared" si="150"/>
      </c>
      <c r="N704" s="13"/>
    </row>
    <row r="705" spans="1:14" ht="15.75">
      <c r="A705" s="40">
        <v>404</v>
      </c>
      <c r="B705" s="275">
        <v>4600</v>
      </c>
      <c r="C705" s="1755" t="s">
        <v>264</v>
      </c>
      <c r="D705" s="1756"/>
      <c r="E705" s="313">
        <f t="shared" si="155"/>
        <v>0</v>
      </c>
      <c r="F705" s="1432"/>
      <c r="G705" s="1433"/>
      <c r="H705" s="1434"/>
      <c r="I705" s="1432"/>
      <c r="J705" s="1433"/>
      <c r="K705" s="1434"/>
      <c r="L705" s="313">
        <f t="shared" si="156"/>
        <v>0</v>
      </c>
      <c r="M705" s="12">
        <f t="shared" si="150"/>
      </c>
      <c r="N705" s="13"/>
    </row>
    <row r="706" spans="1:14" ht="15.75">
      <c r="A706" s="22">
        <v>440</v>
      </c>
      <c r="B706" s="275">
        <v>4900</v>
      </c>
      <c r="C706" s="1753" t="s">
        <v>291</v>
      </c>
      <c r="D706" s="1754"/>
      <c r="E706" s="313">
        <f aca="true" t="shared" si="157" ref="E706:L706">+E707+E708</f>
        <v>0</v>
      </c>
      <c r="F706" s="277">
        <f t="shared" si="157"/>
        <v>0</v>
      </c>
      <c r="G706" s="278">
        <f t="shared" si="157"/>
        <v>0</v>
      </c>
      <c r="H706" s="279">
        <f>+H707+H708</f>
        <v>0</v>
      </c>
      <c r="I706" s="277">
        <f t="shared" si="157"/>
        <v>0</v>
      </c>
      <c r="J706" s="278">
        <f t="shared" si="157"/>
        <v>0</v>
      </c>
      <c r="K706" s="279">
        <f t="shared" si="157"/>
        <v>0</v>
      </c>
      <c r="L706" s="313">
        <f t="shared" si="157"/>
        <v>0</v>
      </c>
      <c r="M706" s="12">
        <f t="shared" si="150"/>
      </c>
      <c r="N706" s="13"/>
    </row>
    <row r="707" spans="1:14" ht="15.75">
      <c r="A707" s="22">
        <v>450</v>
      </c>
      <c r="B707" s="365"/>
      <c r="C707" s="282">
        <v>4901</v>
      </c>
      <c r="D707" s="367" t="s">
        <v>292</v>
      </c>
      <c r="E707" s="284">
        <f>F707+G707+H707</f>
        <v>0</v>
      </c>
      <c r="F707" s="154"/>
      <c r="G707" s="155"/>
      <c r="H707" s="1425"/>
      <c r="I707" s="154"/>
      <c r="J707" s="155"/>
      <c r="K707" s="1425"/>
      <c r="L707" s="284">
        <f>I707+J707+K707</f>
        <v>0</v>
      </c>
      <c r="M707" s="12">
        <f t="shared" si="150"/>
      </c>
      <c r="N707" s="13"/>
    </row>
    <row r="708" spans="1:14" ht="15.75">
      <c r="A708" s="22">
        <v>495</v>
      </c>
      <c r="B708" s="365"/>
      <c r="C708" s="288">
        <v>4902</v>
      </c>
      <c r="D708" s="304" t="s">
        <v>293</v>
      </c>
      <c r="E708" s="290">
        <f>F708+G708+H708</f>
        <v>0</v>
      </c>
      <c r="F708" s="175"/>
      <c r="G708" s="176"/>
      <c r="H708" s="1431"/>
      <c r="I708" s="175"/>
      <c r="J708" s="176"/>
      <c r="K708" s="1431"/>
      <c r="L708" s="290">
        <f>I708+J708+K708</f>
        <v>0</v>
      </c>
      <c r="M708" s="12">
        <f t="shared" si="150"/>
      </c>
      <c r="N708" s="13"/>
    </row>
    <row r="709" spans="1:14" ht="15.75">
      <c r="A709" s="23">
        <v>500</v>
      </c>
      <c r="B709" s="368">
        <v>5100</v>
      </c>
      <c r="C709" s="1751" t="s">
        <v>265</v>
      </c>
      <c r="D709" s="1752"/>
      <c r="E709" s="313">
        <f>F709+G709+H709</f>
        <v>0</v>
      </c>
      <c r="F709" s="1432"/>
      <c r="G709" s="1433"/>
      <c r="H709" s="1434"/>
      <c r="I709" s="1432"/>
      <c r="J709" s="1433"/>
      <c r="K709" s="1434"/>
      <c r="L709" s="313">
        <f>I709+J709+K709</f>
        <v>0</v>
      </c>
      <c r="M709" s="12">
        <f t="shared" si="150"/>
      </c>
      <c r="N709" s="13"/>
    </row>
    <row r="710" spans="1:14" ht="15.75">
      <c r="A710" s="23">
        <v>505</v>
      </c>
      <c r="B710" s="368">
        <v>5200</v>
      </c>
      <c r="C710" s="1751" t="s">
        <v>266</v>
      </c>
      <c r="D710" s="1752"/>
      <c r="E710" s="313">
        <f aca="true" t="shared" si="158" ref="E710:L710">SUM(E711:E717)</f>
        <v>0</v>
      </c>
      <c r="F710" s="277">
        <f t="shared" si="158"/>
        <v>0</v>
      </c>
      <c r="G710" s="278">
        <f t="shared" si="158"/>
        <v>0</v>
      </c>
      <c r="H710" s="279">
        <f>SUM(H711:H717)</f>
        <v>0</v>
      </c>
      <c r="I710" s="277">
        <f t="shared" si="158"/>
        <v>0</v>
      </c>
      <c r="J710" s="278">
        <f t="shared" si="158"/>
        <v>0</v>
      </c>
      <c r="K710" s="279">
        <f t="shared" si="158"/>
        <v>0</v>
      </c>
      <c r="L710" s="313">
        <f t="shared" si="158"/>
        <v>0</v>
      </c>
      <c r="M710" s="12">
        <f t="shared" si="150"/>
      </c>
      <c r="N710" s="13"/>
    </row>
    <row r="711" spans="1:14" ht="15.75">
      <c r="A711" s="23">
        <v>510</v>
      </c>
      <c r="B711" s="369"/>
      <c r="C711" s="370">
        <v>5201</v>
      </c>
      <c r="D711" s="371" t="s">
        <v>267</v>
      </c>
      <c r="E711" s="284">
        <f aca="true" t="shared" si="159" ref="E711:E717">F711+G711+H711</f>
        <v>0</v>
      </c>
      <c r="F711" s="154"/>
      <c r="G711" s="155"/>
      <c r="H711" s="1425"/>
      <c r="I711" s="154"/>
      <c r="J711" s="155"/>
      <c r="K711" s="1425"/>
      <c r="L711" s="284">
        <f aca="true" t="shared" si="160" ref="L711:L717">I711+J711+K711</f>
        <v>0</v>
      </c>
      <c r="M711" s="12">
        <f t="shared" si="150"/>
      </c>
      <c r="N711" s="13"/>
    </row>
    <row r="712" spans="1:14" ht="15.75">
      <c r="A712" s="23">
        <v>515</v>
      </c>
      <c r="B712" s="369"/>
      <c r="C712" s="372">
        <v>5202</v>
      </c>
      <c r="D712" s="373" t="s">
        <v>268</v>
      </c>
      <c r="E712" s="298">
        <f t="shared" si="159"/>
        <v>0</v>
      </c>
      <c r="F712" s="160"/>
      <c r="G712" s="161"/>
      <c r="H712" s="1430"/>
      <c r="I712" s="160"/>
      <c r="J712" s="161"/>
      <c r="K712" s="1430"/>
      <c r="L712" s="298">
        <f t="shared" si="160"/>
        <v>0</v>
      </c>
      <c r="M712" s="12">
        <f t="shared" si="150"/>
      </c>
      <c r="N712" s="13"/>
    </row>
    <row r="713" spans="1:14" ht="15.75">
      <c r="A713" s="23">
        <v>520</v>
      </c>
      <c r="B713" s="369"/>
      <c r="C713" s="372">
        <v>5203</v>
      </c>
      <c r="D713" s="373" t="s">
        <v>674</v>
      </c>
      <c r="E713" s="298">
        <f t="shared" si="159"/>
        <v>0</v>
      </c>
      <c r="F713" s="160"/>
      <c r="G713" s="161"/>
      <c r="H713" s="1430"/>
      <c r="I713" s="160"/>
      <c r="J713" s="161"/>
      <c r="K713" s="1430"/>
      <c r="L713" s="298">
        <f t="shared" si="160"/>
        <v>0</v>
      </c>
      <c r="M713" s="12">
        <f t="shared" si="150"/>
      </c>
      <c r="N713" s="13"/>
    </row>
    <row r="714" spans="1:14" ht="15.75">
      <c r="A714" s="23">
        <v>525</v>
      </c>
      <c r="B714" s="369"/>
      <c r="C714" s="372">
        <v>5204</v>
      </c>
      <c r="D714" s="373" t="s">
        <v>675</v>
      </c>
      <c r="E714" s="298">
        <f t="shared" si="159"/>
        <v>0</v>
      </c>
      <c r="F714" s="160"/>
      <c r="G714" s="161"/>
      <c r="H714" s="1430"/>
      <c r="I714" s="160"/>
      <c r="J714" s="161"/>
      <c r="K714" s="1430"/>
      <c r="L714" s="298">
        <f t="shared" si="160"/>
        <v>0</v>
      </c>
      <c r="M714" s="12">
        <f t="shared" si="150"/>
      </c>
      <c r="N714" s="13"/>
    </row>
    <row r="715" spans="1:14" ht="15.75">
      <c r="A715" s="22">
        <v>635</v>
      </c>
      <c r="B715" s="369"/>
      <c r="C715" s="372">
        <v>5205</v>
      </c>
      <c r="D715" s="373" t="s">
        <v>676</v>
      </c>
      <c r="E715" s="298">
        <f t="shared" si="159"/>
        <v>0</v>
      </c>
      <c r="F715" s="160"/>
      <c r="G715" s="161"/>
      <c r="H715" s="1430"/>
      <c r="I715" s="160"/>
      <c r="J715" s="161"/>
      <c r="K715" s="1430"/>
      <c r="L715" s="298">
        <f t="shared" si="160"/>
        <v>0</v>
      </c>
      <c r="M715" s="12">
        <f t="shared" si="150"/>
      </c>
      <c r="N715" s="13"/>
    </row>
    <row r="716" spans="1:14" ht="15.75">
      <c r="A716" s="23">
        <v>640</v>
      </c>
      <c r="B716" s="369"/>
      <c r="C716" s="372">
        <v>5206</v>
      </c>
      <c r="D716" s="373" t="s">
        <v>677</v>
      </c>
      <c r="E716" s="298">
        <f t="shared" si="159"/>
        <v>0</v>
      </c>
      <c r="F716" s="160"/>
      <c r="G716" s="161"/>
      <c r="H716" s="1430"/>
      <c r="I716" s="160"/>
      <c r="J716" s="161"/>
      <c r="K716" s="1430"/>
      <c r="L716" s="298">
        <f t="shared" si="160"/>
        <v>0</v>
      </c>
      <c r="M716" s="12">
        <f t="shared" si="150"/>
      </c>
      <c r="N716" s="13"/>
    </row>
    <row r="717" spans="1:14" ht="15.75">
      <c r="A717" s="23">
        <v>645</v>
      </c>
      <c r="B717" s="369"/>
      <c r="C717" s="374">
        <v>5219</v>
      </c>
      <c r="D717" s="375" t="s">
        <v>678</v>
      </c>
      <c r="E717" s="290">
        <f t="shared" si="159"/>
        <v>0</v>
      </c>
      <c r="F717" s="175"/>
      <c r="G717" s="176"/>
      <c r="H717" s="1431"/>
      <c r="I717" s="175"/>
      <c r="J717" s="176"/>
      <c r="K717" s="1431"/>
      <c r="L717" s="290">
        <f t="shared" si="160"/>
        <v>0</v>
      </c>
      <c r="M717" s="12">
        <f t="shared" si="150"/>
      </c>
      <c r="N717" s="13"/>
    </row>
    <row r="718" spans="1:14" ht="15.75">
      <c r="A718" s="23">
        <v>650</v>
      </c>
      <c r="B718" s="368">
        <v>5300</v>
      </c>
      <c r="C718" s="1751" t="s">
        <v>679</v>
      </c>
      <c r="D718" s="1752"/>
      <c r="E718" s="313">
        <f aca="true" t="shared" si="161" ref="E718:L718">SUM(E719:E720)</f>
        <v>0</v>
      </c>
      <c r="F718" s="277">
        <f t="shared" si="161"/>
        <v>0</v>
      </c>
      <c r="G718" s="278">
        <f t="shared" si="161"/>
        <v>0</v>
      </c>
      <c r="H718" s="279">
        <f>SUM(H719:H720)</f>
        <v>0</v>
      </c>
      <c r="I718" s="277">
        <f t="shared" si="161"/>
        <v>0</v>
      </c>
      <c r="J718" s="278">
        <f t="shared" si="161"/>
        <v>0</v>
      </c>
      <c r="K718" s="279">
        <f t="shared" si="161"/>
        <v>0</v>
      </c>
      <c r="L718" s="313">
        <f t="shared" si="161"/>
        <v>0</v>
      </c>
      <c r="M718" s="12">
        <f t="shared" si="150"/>
      </c>
      <c r="N718" s="13"/>
    </row>
    <row r="719" spans="1:14" ht="15.75">
      <c r="A719" s="22">
        <v>655</v>
      </c>
      <c r="B719" s="369"/>
      <c r="C719" s="370">
        <v>5301</v>
      </c>
      <c r="D719" s="371" t="s">
        <v>334</v>
      </c>
      <c r="E719" s="284">
        <f>F719+G719+H719</f>
        <v>0</v>
      </c>
      <c r="F719" s="154"/>
      <c r="G719" s="155"/>
      <c r="H719" s="1425"/>
      <c r="I719" s="154"/>
      <c r="J719" s="155"/>
      <c r="K719" s="1425"/>
      <c r="L719" s="284">
        <f>I719+J719+K719</f>
        <v>0</v>
      </c>
      <c r="M719" s="12">
        <f t="shared" si="150"/>
      </c>
      <c r="N719" s="13"/>
    </row>
    <row r="720" spans="1:14" ht="15.75">
      <c r="A720" s="22">
        <v>665</v>
      </c>
      <c r="B720" s="369"/>
      <c r="C720" s="374">
        <v>5309</v>
      </c>
      <c r="D720" s="375" t="s">
        <v>680</v>
      </c>
      <c r="E720" s="290">
        <f>F720+G720+H720</f>
        <v>0</v>
      </c>
      <c r="F720" s="175"/>
      <c r="G720" s="176"/>
      <c r="H720" s="1431"/>
      <c r="I720" s="175"/>
      <c r="J720" s="176"/>
      <c r="K720" s="1431"/>
      <c r="L720" s="290">
        <f>I720+J720+K720</f>
        <v>0</v>
      </c>
      <c r="M720" s="12">
        <f t="shared" si="150"/>
      </c>
      <c r="N720" s="13"/>
    </row>
    <row r="721" spans="1:14" ht="15.75">
      <c r="A721" s="22">
        <v>675</v>
      </c>
      <c r="B721" s="368">
        <v>5400</v>
      </c>
      <c r="C721" s="1751" t="s">
        <v>741</v>
      </c>
      <c r="D721" s="1752"/>
      <c r="E721" s="313">
        <f>F721+G721+H721</f>
        <v>0</v>
      </c>
      <c r="F721" s="1432"/>
      <c r="G721" s="1433"/>
      <c r="H721" s="1434"/>
      <c r="I721" s="1432"/>
      <c r="J721" s="1433"/>
      <c r="K721" s="1434"/>
      <c r="L721" s="313">
        <f>I721+J721+K721</f>
        <v>0</v>
      </c>
      <c r="M721" s="12">
        <f t="shared" si="150"/>
      </c>
      <c r="N721" s="13"/>
    </row>
    <row r="722" spans="1:14" ht="15.75">
      <c r="A722" s="22">
        <v>685</v>
      </c>
      <c r="B722" s="275">
        <v>5500</v>
      </c>
      <c r="C722" s="1753" t="s">
        <v>742</v>
      </c>
      <c r="D722" s="1754"/>
      <c r="E722" s="313">
        <f aca="true" t="shared" si="162" ref="E722:L722">SUM(E723:E726)</f>
        <v>0</v>
      </c>
      <c r="F722" s="277">
        <f t="shared" si="162"/>
        <v>0</v>
      </c>
      <c r="G722" s="278">
        <f t="shared" si="162"/>
        <v>0</v>
      </c>
      <c r="H722" s="279">
        <f>SUM(H723:H726)</f>
        <v>0</v>
      </c>
      <c r="I722" s="277">
        <f t="shared" si="162"/>
        <v>0</v>
      </c>
      <c r="J722" s="278">
        <f t="shared" si="162"/>
        <v>0</v>
      </c>
      <c r="K722" s="279">
        <f t="shared" si="162"/>
        <v>0</v>
      </c>
      <c r="L722" s="313">
        <f t="shared" si="162"/>
        <v>0</v>
      </c>
      <c r="M722" s="12">
        <f t="shared" si="150"/>
      </c>
      <c r="N722" s="13"/>
    </row>
    <row r="723" spans="1:14" ht="15.75">
      <c r="A723" s="23">
        <v>690</v>
      </c>
      <c r="B723" s="365"/>
      <c r="C723" s="282">
        <v>5501</v>
      </c>
      <c r="D723" s="314" t="s">
        <v>743</v>
      </c>
      <c r="E723" s="284">
        <f>F723+G723+H723</f>
        <v>0</v>
      </c>
      <c r="F723" s="154"/>
      <c r="G723" s="155"/>
      <c r="H723" s="1425"/>
      <c r="I723" s="154"/>
      <c r="J723" s="155"/>
      <c r="K723" s="1425"/>
      <c r="L723" s="284">
        <f>I723+J723+K723</f>
        <v>0</v>
      </c>
      <c r="M723" s="12">
        <f t="shared" si="150"/>
      </c>
      <c r="N723" s="13"/>
    </row>
    <row r="724" spans="1:14" ht="15.75">
      <c r="A724" s="23">
        <v>695</v>
      </c>
      <c r="B724" s="365"/>
      <c r="C724" s="296">
        <v>5502</v>
      </c>
      <c r="D724" s="297" t="s">
        <v>744</v>
      </c>
      <c r="E724" s="298">
        <f>F724+G724+H724</f>
        <v>0</v>
      </c>
      <c r="F724" s="160"/>
      <c r="G724" s="161"/>
      <c r="H724" s="1430"/>
      <c r="I724" s="160"/>
      <c r="J724" s="161"/>
      <c r="K724" s="1430"/>
      <c r="L724" s="298">
        <f>I724+J724+K724</f>
        <v>0</v>
      </c>
      <c r="M724" s="12">
        <f t="shared" si="150"/>
      </c>
      <c r="N724" s="13"/>
    </row>
    <row r="725" spans="1:14" ht="15.75">
      <c r="A725" s="22">
        <v>700</v>
      </c>
      <c r="B725" s="365"/>
      <c r="C725" s="296">
        <v>5503</v>
      </c>
      <c r="D725" s="366" t="s">
        <v>745</v>
      </c>
      <c r="E725" s="298">
        <f>F725+G725+H725</f>
        <v>0</v>
      </c>
      <c r="F725" s="160"/>
      <c r="G725" s="161"/>
      <c r="H725" s="1430"/>
      <c r="I725" s="160"/>
      <c r="J725" s="161"/>
      <c r="K725" s="1430"/>
      <c r="L725" s="298">
        <f>I725+J725+K725</f>
        <v>0</v>
      </c>
      <c r="M725" s="12">
        <f t="shared" si="150"/>
      </c>
      <c r="N725" s="13"/>
    </row>
    <row r="726" spans="1:14" ht="15.75">
      <c r="A726" s="22">
        <v>710</v>
      </c>
      <c r="B726" s="365"/>
      <c r="C726" s="288">
        <v>5504</v>
      </c>
      <c r="D726" s="342" t="s">
        <v>746</v>
      </c>
      <c r="E726" s="290">
        <f>F726+G726+H726</f>
        <v>0</v>
      </c>
      <c r="F726" s="175"/>
      <c r="G726" s="176"/>
      <c r="H726" s="1431"/>
      <c r="I726" s="175"/>
      <c r="J726" s="176"/>
      <c r="K726" s="1431"/>
      <c r="L726" s="290">
        <f>I726+J726+K726</f>
        <v>0</v>
      </c>
      <c r="M726" s="12">
        <f t="shared" si="150"/>
      </c>
      <c r="N726" s="13"/>
    </row>
    <row r="727" spans="1:14" ht="15.75">
      <c r="A727" s="23">
        <v>715</v>
      </c>
      <c r="B727" s="368">
        <v>5700</v>
      </c>
      <c r="C727" s="1746" t="s">
        <v>987</v>
      </c>
      <c r="D727" s="1747"/>
      <c r="E727" s="313">
        <f aca="true" t="shared" si="163" ref="E727:L727">SUM(E728:E730)</f>
        <v>0</v>
      </c>
      <c r="F727" s="277">
        <f t="shared" si="163"/>
        <v>0</v>
      </c>
      <c r="G727" s="278">
        <f t="shared" si="163"/>
        <v>0</v>
      </c>
      <c r="H727" s="279">
        <f>SUM(H728:H730)</f>
        <v>0</v>
      </c>
      <c r="I727" s="277">
        <f t="shared" si="163"/>
        <v>0</v>
      </c>
      <c r="J727" s="278">
        <f t="shared" si="163"/>
        <v>0</v>
      </c>
      <c r="K727" s="279">
        <f t="shared" si="163"/>
        <v>0</v>
      </c>
      <c r="L727" s="313">
        <f t="shared" si="163"/>
        <v>0</v>
      </c>
      <c r="M727" s="12">
        <f t="shared" si="150"/>
      </c>
      <c r="N727" s="13"/>
    </row>
    <row r="728" spans="1:14" ht="15.75">
      <c r="A728" s="23">
        <v>720</v>
      </c>
      <c r="B728" s="369"/>
      <c r="C728" s="370">
        <v>5701</v>
      </c>
      <c r="D728" s="371" t="s">
        <v>747</v>
      </c>
      <c r="E728" s="284">
        <f>F728+G728+H728</f>
        <v>0</v>
      </c>
      <c r="F728" s="154"/>
      <c r="G728" s="155"/>
      <c r="H728" s="1425"/>
      <c r="I728" s="154"/>
      <c r="J728" s="155"/>
      <c r="K728" s="1425"/>
      <c r="L728" s="284">
        <f>I728+J728+K728</f>
        <v>0</v>
      </c>
      <c r="M728" s="12">
        <f t="shared" si="150"/>
      </c>
      <c r="N728" s="13"/>
    </row>
    <row r="729" spans="1:14" ht="36" customHeight="1">
      <c r="A729" s="23">
        <v>725</v>
      </c>
      <c r="B729" s="369"/>
      <c r="C729" s="376">
        <v>5702</v>
      </c>
      <c r="D729" s="377" t="s">
        <v>748</v>
      </c>
      <c r="E729" s="317">
        <f>F729+G729+H729</f>
        <v>0</v>
      </c>
      <c r="F729" s="166"/>
      <c r="G729" s="167"/>
      <c r="H729" s="1426"/>
      <c r="I729" s="166"/>
      <c r="J729" s="167"/>
      <c r="K729" s="1426"/>
      <c r="L729" s="317">
        <f>I729+J729+K729</f>
        <v>0</v>
      </c>
      <c r="M729" s="12">
        <f t="shared" si="150"/>
      </c>
      <c r="N729" s="13"/>
    </row>
    <row r="730" spans="1:14" ht="15.75">
      <c r="A730" s="23">
        <v>730</v>
      </c>
      <c r="B730" s="295"/>
      <c r="C730" s="378">
        <v>4071</v>
      </c>
      <c r="D730" s="379" t="s">
        <v>749</v>
      </c>
      <c r="E730" s="380">
        <f>F730+G730+H730</f>
        <v>0</v>
      </c>
      <c r="F730" s="1427"/>
      <c r="G730" s="1428"/>
      <c r="H730" s="1429"/>
      <c r="I730" s="1427"/>
      <c r="J730" s="1428"/>
      <c r="K730" s="1429"/>
      <c r="L730" s="380">
        <f>I730+J730+K730</f>
        <v>0</v>
      </c>
      <c r="M730" s="12">
        <f t="shared" si="150"/>
      </c>
      <c r="N730" s="13"/>
    </row>
    <row r="731" spans="1:14" ht="15.75">
      <c r="A731" s="23">
        <v>735</v>
      </c>
      <c r="B731" s="586"/>
      <c r="C731" s="1748" t="s">
        <v>750</v>
      </c>
      <c r="D731" s="1749"/>
      <c r="E731" s="1448"/>
      <c r="F731" s="1448"/>
      <c r="G731" s="1448"/>
      <c r="H731" s="1448"/>
      <c r="I731" s="1448"/>
      <c r="J731" s="1448"/>
      <c r="K731" s="1448"/>
      <c r="L731" s="1449"/>
      <c r="M731" s="12">
        <f t="shared" si="150"/>
      </c>
      <c r="N731" s="13"/>
    </row>
    <row r="732" spans="1:14" ht="15.75">
      <c r="A732" s="23">
        <v>740</v>
      </c>
      <c r="B732" s="384">
        <v>98</v>
      </c>
      <c r="C732" s="1748" t="s">
        <v>750</v>
      </c>
      <c r="D732" s="1749"/>
      <c r="E732" s="385">
        <f>F732+G732+H732</f>
        <v>0</v>
      </c>
      <c r="F732" s="1439"/>
      <c r="G732" s="1440"/>
      <c r="H732" s="1441"/>
      <c r="I732" s="1471">
        <v>0</v>
      </c>
      <c r="J732" s="1472">
        <v>0</v>
      </c>
      <c r="K732" s="1473">
        <v>0</v>
      </c>
      <c r="L732" s="385">
        <f>I732+J732+K732</f>
        <v>0</v>
      </c>
      <c r="M732" s="12">
        <f t="shared" si="150"/>
      </c>
      <c r="N732" s="13"/>
    </row>
    <row r="733" spans="1:14" ht="15.75">
      <c r="A733" s="23">
        <v>745</v>
      </c>
      <c r="B733" s="1443"/>
      <c r="C733" s="1444"/>
      <c r="D733" s="1445"/>
      <c r="E733" s="272"/>
      <c r="F733" s="272"/>
      <c r="G733" s="272"/>
      <c r="H733" s="272"/>
      <c r="I733" s="272"/>
      <c r="J733" s="272"/>
      <c r="K733" s="272"/>
      <c r="L733" s="273"/>
      <c r="M733" s="12">
        <f t="shared" si="150"/>
      </c>
      <c r="N733" s="13"/>
    </row>
    <row r="734" spans="1:14" ht="15.75">
      <c r="A734" s="22">
        <v>750</v>
      </c>
      <c r="B734" s="1446"/>
      <c r="C734" s="111"/>
      <c r="D734" s="1447"/>
      <c r="E734" s="221"/>
      <c r="F734" s="221"/>
      <c r="G734" s="221"/>
      <c r="H734" s="221"/>
      <c r="I734" s="221"/>
      <c r="J734" s="221"/>
      <c r="K734" s="221"/>
      <c r="L734" s="392"/>
      <c r="M734" s="12">
        <f t="shared" si="150"/>
      </c>
      <c r="N734" s="13"/>
    </row>
    <row r="735" spans="1:14" ht="15.75">
      <c r="A735" s="23">
        <v>755</v>
      </c>
      <c r="B735" s="1446"/>
      <c r="C735" s="111"/>
      <c r="D735" s="1447"/>
      <c r="E735" s="221"/>
      <c r="F735" s="221"/>
      <c r="G735" s="221"/>
      <c r="H735" s="221"/>
      <c r="I735" s="221"/>
      <c r="J735" s="221"/>
      <c r="K735" s="221"/>
      <c r="L735" s="392"/>
      <c r="M735" s="12">
        <f t="shared" si="150"/>
      </c>
      <c r="N735" s="13"/>
    </row>
    <row r="736" spans="1:14" ht="16.5" thickBot="1">
      <c r="A736" s="23">
        <v>760</v>
      </c>
      <c r="B736" s="1474"/>
      <c r="C736" s="396" t="s">
        <v>800</v>
      </c>
      <c r="D736" s="1442">
        <f>+B736</f>
        <v>0</v>
      </c>
      <c r="E736" s="398">
        <f aca="true" t="shared" si="164" ref="E736:L736">SUM(E622,E625,E631,E639,E640,E658,E662,E668,E671,E672,E673,E674,E675,E682,E689,E690,E691,E692,E699,E703,E704,E705,E706,E709,E710,E718,E721,E722,E727)+E732</f>
        <v>0</v>
      </c>
      <c r="F736" s="399">
        <f t="shared" si="164"/>
        <v>0</v>
      </c>
      <c r="G736" s="400">
        <f t="shared" si="164"/>
        <v>0</v>
      </c>
      <c r="H736" s="401">
        <f>SUM(H622,H625,H631,H639,H640,H658,H662,H668,H671,H672,H673,H674,H675,H682,H689,H690,H691,H692,H699,H703,H704,H705,H706,H709,H710,H718,H721,H722,H727)+H732</f>
        <v>0</v>
      </c>
      <c r="I736" s="399">
        <f t="shared" si="164"/>
        <v>50976</v>
      </c>
      <c r="J736" s="400">
        <f t="shared" si="164"/>
        <v>0</v>
      </c>
      <c r="K736" s="401">
        <f t="shared" si="164"/>
        <v>0</v>
      </c>
      <c r="L736" s="398">
        <f t="shared" si="164"/>
        <v>50976</v>
      </c>
      <c r="M736" s="12">
        <f>(IF($E736&lt;&gt;0,$M$2,IF($L736&lt;&gt;0,$M$2,"")))</f>
        <v>1</v>
      </c>
      <c r="N736" s="73" t="str">
        <f>LEFT(C619,1)</f>
        <v>5</v>
      </c>
    </row>
    <row r="737" spans="1:13" ht="16.5" thickTop="1">
      <c r="A737" s="22">
        <v>765</v>
      </c>
      <c r="B737" s="79" t="s">
        <v>127</v>
      </c>
      <c r="C737" s="1"/>
      <c r="L737" s="6"/>
      <c r="M737" s="7">
        <f>(IF($E736&lt;&gt;0,$M$2,IF($L736&lt;&gt;0,$M$2,"")))</f>
        <v>1</v>
      </c>
    </row>
    <row r="738" spans="1:13" ht="15">
      <c r="A738" s="22">
        <v>775</v>
      </c>
      <c r="B738" s="1372"/>
      <c r="C738" s="1372"/>
      <c r="D738" s="1373"/>
      <c r="E738" s="1372"/>
      <c r="F738" s="1372"/>
      <c r="G738" s="1372"/>
      <c r="H738" s="1372"/>
      <c r="I738" s="1372"/>
      <c r="J738" s="1372"/>
      <c r="K738" s="1372"/>
      <c r="L738" s="1374"/>
      <c r="M738" s="7">
        <f>(IF($E736&lt;&gt;0,$M$2,IF($L736&lt;&gt;0,$M$2,"")))</f>
        <v>1</v>
      </c>
    </row>
    <row r="739" spans="1:13" ht="15">
      <c r="A739" s="23">
        <v>780</v>
      </c>
      <c r="B739" s="6"/>
      <c r="C739" s="6"/>
      <c r="D739" s="525"/>
      <c r="E739" s="38"/>
      <c r="F739" s="38"/>
      <c r="G739" s="38"/>
      <c r="H739" s="38"/>
      <c r="I739" s="38"/>
      <c r="J739" s="38"/>
      <c r="K739" s="38"/>
      <c r="L739" s="38"/>
      <c r="M739" s="7">
        <f>(IF($E871&lt;&gt;0,$M$2,IF($L871&lt;&gt;0,$M$2,"")))</f>
        <v>1</v>
      </c>
    </row>
    <row r="740" spans="1:13" ht="15">
      <c r="A740" s="23">
        <v>785</v>
      </c>
      <c r="B740" s="6"/>
      <c r="C740" s="1370"/>
      <c r="D740" s="1371"/>
      <c r="E740" s="38"/>
      <c r="F740" s="38"/>
      <c r="G740" s="38"/>
      <c r="H740" s="38"/>
      <c r="I740" s="38"/>
      <c r="J740" s="38"/>
      <c r="K740" s="38"/>
      <c r="L740" s="38"/>
      <c r="M740" s="7">
        <f>(IF($E871&lt;&gt;0,$M$2,IF($L871&lt;&gt;0,$M$2,"")))</f>
        <v>1</v>
      </c>
    </row>
    <row r="741" spans="1:13" ht="15.75">
      <c r="A741" s="23">
        <v>790</v>
      </c>
      <c r="B741" s="1738" t="str">
        <f>$B$7</f>
        <v>ОТЧЕТНИ ДАННИ ПО ЕБК ЗА СМЕТКИТЕ ЗА СРЕДСТВАТА ОТ ЕВРОПЕЙСКИЯ СЪЮЗ - КСФ</v>
      </c>
      <c r="C741" s="1739"/>
      <c r="D741" s="1739"/>
      <c r="E741" s="245"/>
      <c r="F741" s="245"/>
      <c r="G741" s="240"/>
      <c r="H741" s="240"/>
      <c r="I741" s="240"/>
      <c r="J741" s="240"/>
      <c r="K741" s="240"/>
      <c r="L741" s="240"/>
      <c r="M741" s="7">
        <f>(IF($E871&lt;&gt;0,$M$2,IF($L871&lt;&gt;0,$M$2,"")))</f>
        <v>1</v>
      </c>
    </row>
    <row r="742" spans="1:13" ht="15.75">
      <c r="A742" s="23">
        <v>795</v>
      </c>
      <c r="B742" s="231"/>
      <c r="C742" s="394"/>
      <c r="D742" s="403"/>
      <c r="E742" s="409" t="s">
        <v>502</v>
      </c>
      <c r="F742" s="409" t="s">
        <v>897</v>
      </c>
      <c r="G742" s="240"/>
      <c r="H742" s="1367" t="s">
        <v>1349</v>
      </c>
      <c r="I742" s="1368"/>
      <c r="J742" s="1369"/>
      <c r="K742" s="240"/>
      <c r="L742" s="240"/>
      <c r="M742" s="7">
        <f>(IF($E871&lt;&gt;0,$M$2,IF($L871&lt;&gt;0,$M$2,"")))</f>
        <v>1</v>
      </c>
    </row>
    <row r="743" spans="1:13" ht="18">
      <c r="A743" s="22">
        <v>805</v>
      </c>
      <c r="B743" s="1730">
        <f>$B$9</f>
        <v>0</v>
      </c>
      <c r="C743" s="1731"/>
      <c r="D743" s="1732"/>
      <c r="E743" s="115">
        <f>$E$9</f>
        <v>42370</v>
      </c>
      <c r="F743" s="229">
        <f>$F$9</f>
        <v>42551</v>
      </c>
      <c r="G743" s="240"/>
      <c r="H743" s="240"/>
      <c r="I743" s="240"/>
      <c r="J743" s="240"/>
      <c r="K743" s="240"/>
      <c r="L743" s="240"/>
      <c r="M743" s="7">
        <f>(IF($E871&lt;&gt;0,$M$2,IF($L871&lt;&gt;0,$M$2,"")))</f>
        <v>1</v>
      </c>
    </row>
    <row r="744" spans="1:13" ht="15">
      <c r="A744" s="23">
        <v>810</v>
      </c>
      <c r="B744" s="230" t="str">
        <f>$B$10</f>
        <v>(наименование на разпоредителя с бюджет)</v>
      </c>
      <c r="C744" s="231"/>
      <c r="D744" s="232"/>
      <c r="E744" s="240"/>
      <c r="F744" s="240"/>
      <c r="G744" s="240"/>
      <c r="H744" s="240"/>
      <c r="I744" s="240"/>
      <c r="J744" s="240"/>
      <c r="K744" s="240"/>
      <c r="L744" s="240"/>
      <c r="M744" s="7">
        <f>(IF($E871&lt;&gt;0,$M$2,IF($L871&lt;&gt;0,$M$2,"")))</f>
        <v>1</v>
      </c>
    </row>
    <row r="745" spans="1:13" ht="15">
      <c r="A745" s="23">
        <v>815</v>
      </c>
      <c r="B745" s="230"/>
      <c r="C745" s="231"/>
      <c r="D745" s="232"/>
      <c r="E745" s="240"/>
      <c r="F745" s="240"/>
      <c r="G745" s="240"/>
      <c r="H745" s="240"/>
      <c r="I745" s="240"/>
      <c r="J745" s="240"/>
      <c r="K745" s="240"/>
      <c r="L745" s="240"/>
      <c r="M745" s="7">
        <f>(IF($E871&lt;&gt;0,$M$2,IF($L871&lt;&gt;0,$M$2,"")))</f>
        <v>1</v>
      </c>
    </row>
    <row r="746" spans="1:13" ht="18">
      <c r="A746" s="28">
        <v>525</v>
      </c>
      <c r="B746" s="1789" t="str">
        <f>$B$12</f>
        <v>Криводол</v>
      </c>
      <c r="C746" s="1790"/>
      <c r="D746" s="1791"/>
      <c r="E746" s="413" t="s">
        <v>956</v>
      </c>
      <c r="F746" s="1365" t="str">
        <f>$F$12</f>
        <v>5606</v>
      </c>
      <c r="G746" s="240"/>
      <c r="H746" s="240"/>
      <c r="I746" s="240"/>
      <c r="J746" s="240"/>
      <c r="K746" s="240"/>
      <c r="L746" s="240"/>
      <c r="M746" s="7">
        <f>(IF($E871&lt;&gt;0,$M$2,IF($L871&lt;&gt;0,$M$2,"")))</f>
        <v>1</v>
      </c>
    </row>
    <row r="747" spans="1:13" ht="15.75">
      <c r="A747" s="22">
        <v>820</v>
      </c>
      <c r="B747" s="236" t="str">
        <f>$B$13</f>
        <v>(наименование на първостепенния разпоредител с бюджет)</v>
      </c>
      <c r="C747" s="231"/>
      <c r="D747" s="232"/>
      <c r="E747" s="1366"/>
      <c r="F747" s="245"/>
      <c r="G747" s="240"/>
      <c r="H747" s="240"/>
      <c r="I747" s="240"/>
      <c r="J747" s="240"/>
      <c r="K747" s="240"/>
      <c r="L747" s="240"/>
      <c r="M747" s="7">
        <f>(IF($E871&lt;&gt;0,$M$2,IF($L871&lt;&gt;0,$M$2,"")))</f>
        <v>1</v>
      </c>
    </row>
    <row r="748" spans="1:13" ht="18">
      <c r="A748" s="23">
        <v>821</v>
      </c>
      <c r="B748" s="239"/>
      <c r="C748" s="240"/>
      <c r="D748" s="124" t="s">
        <v>957</v>
      </c>
      <c r="E748" s="241">
        <f>$E$15</f>
        <v>98</v>
      </c>
      <c r="F748" s="417" t="str">
        <f>$F$15</f>
        <v>СЕС - КСФ</v>
      </c>
      <c r="G748" s="221"/>
      <c r="H748" s="221"/>
      <c r="I748" s="221"/>
      <c r="J748" s="221"/>
      <c r="K748" s="221"/>
      <c r="L748" s="221"/>
      <c r="M748" s="7">
        <f>(IF($E871&lt;&gt;0,$M$2,IF($L871&lt;&gt;0,$M$2,"")))</f>
        <v>1</v>
      </c>
    </row>
    <row r="749" spans="1:13" ht="16.5" thickBot="1">
      <c r="A749" s="23">
        <v>822</v>
      </c>
      <c r="B749" s="231"/>
      <c r="C749" s="394"/>
      <c r="D749" s="403"/>
      <c r="E749" s="240"/>
      <c r="F749" s="412"/>
      <c r="G749" s="412"/>
      <c r="H749" s="412"/>
      <c r="I749" s="412"/>
      <c r="J749" s="412"/>
      <c r="K749" s="412"/>
      <c r="L749" s="1383" t="s">
        <v>503</v>
      </c>
      <c r="M749" s="7">
        <f>(IF($E871&lt;&gt;0,$M$2,IF($L871&lt;&gt;0,$M$2,"")))</f>
        <v>1</v>
      </c>
    </row>
    <row r="750" spans="1:13" ht="18.75">
      <c r="A750" s="23">
        <v>823</v>
      </c>
      <c r="B750" s="250"/>
      <c r="C750" s="251"/>
      <c r="D750" s="252" t="s">
        <v>770</v>
      </c>
      <c r="E750" s="1774" t="s">
        <v>935</v>
      </c>
      <c r="F750" s="1775"/>
      <c r="G750" s="1775"/>
      <c r="H750" s="1776"/>
      <c r="I750" s="1783" t="s">
        <v>936</v>
      </c>
      <c r="J750" s="1784"/>
      <c r="K750" s="1784"/>
      <c r="L750" s="1785"/>
      <c r="M750" s="7">
        <f>(IF($E871&lt;&gt;0,$M$2,IF($L871&lt;&gt;0,$M$2,"")))</f>
        <v>1</v>
      </c>
    </row>
    <row r="751" spans="1:13" ht="55.5" customHeight="1" thickBot="1">
      <c r="A751" s="23">
        <v>825</v>
      </c>
      <c r="B751" s="253" t="s">
        <v>69</v>
      </c>
      <c r="C751" s="254" t="s">
        <v>504</v>
      </c>
      <c r="D751" s="255" t="s">
        <v>771</v>
      </c>
      <c r="E751" s="1409" t="s">
        <v>931</v>
      </c>
      <c r="F751" s="1413" t="s">
        <v>865</v>
      </c>
      <c r="G751" s="1414" t="s">
        <v>866</v>
      </c>
      <c r="H751" s="1415" t="s">
        <v>864</v>
      </c>
      <c r="I751" s="256" t="s">
        <v>865</v>
      </c>
      <c r="J751" s="257" t="s">
        <v>866</v>
      </c>
      <c r="K751" s="258" t="s">
        <v>864</v>
      </c>
      <c r="L751" s="259" t="s">
        <v>764</v>
      </c>
      <c r="M751" s="7">
        <f>(IF($E871&lt;&gt;0,$M$2,IF($L871&lt;&gt;0,$M$2,"")))</f>
        <v>1</v>
      </c>
    </row>
    <row r="752" spans="1:13" ht="69" customHeight="1">
      <c r="A752" s="23"/>
      <c r="B752" s="261"/>
      <c r="C752" s="262"/>
      <c r="D752" s="263" t="s">
        <v>802</v>
      </c>
      <c r="E752" s="1465" t="s">
        <v>184</v>
      </c>
      <c r="F752" s="143" t="s">
        <v>185</v>
      </c>
      <c r="G752" s="144" t="s">
        <v>774</v>
      </c>
      <c r="H752" s="145" t="s">
        <v>775</v>
      </c>
      <c r="I752" s="264" t="s">
        <v>752</v>
      </c>
      <c r="J752" s="265" t="s">
        <v>932</v>
      </c>
      <c r="K752" s="266" t="s">
        <v>933</v>
      </c>
      <c r="L752" s="267" t="s">
        <v>934</v>
      </c>
      <c r="M752" s="7">
        <f>(IF($E871&lt;&gt;0,$M$2,IF($L871&lt;&gt;0,$M$2,"")))</f>
        <v>1</v>
      </c>
    </row>
    <row r="753" spans="1:13" ht="15.75">
      <c r="A753" s="23"/>
      <c r="B753" s="1461"/>
      <c r="C753" s="1612" t="str">
        <f>VLOOKUP(D753,OP_LIST2,2,FALSE)</f>
        <v>98301</v>
      </c>
      <c r="D753" s="1462" t="s">
        <v>709</v>
      </c>
      <c r="E753" s="392"/>
      <c r="F753" s="1451"/>
      <c r="G753" s="1452"/>
      <c r="H753" s="1453"/>
      <c r="I753" s="1451"/>
      <c r="J753" s="1452"/>
      <c r="K753" s="1453"/>
      <c r="L753" s="1450"/>
      <c r="M753" s="7">
        <f>(IF($E871&lt;&gt;0,$M$2,IF($L871&lt;&gt;0,$M$2,"")))</f>
        <v>1</v>
      </c>
    </row>
    <row r="754" spans="1:13" ht="15.75">
      <c r="A754" s="23"/>
      <c r="B754" s="1464"/>
      <c r="C754" s="1469">
        <f>VLOOKUP(D755,EBK_DEIN2,2,FALSE)</f>
        <v>5562</v>
      </c>
      <c r="D754" s="1468" t="s">
        <v>854</v>
      </c>
      <c r="E754" s="392"/>
      <c r="F754" s="1454"/>
      <c r="G754" s="1455"/>
      <c r="H754" s="1456"/>
      <c r="I754" s="1454"/>
      <c r="J754" s="1455"/>
      <c r="K754" s="1456"/>
      <c r="L754" s="1450"/>
      <c r="M754" s="7">
        <f>(IF($E871&lt;&gt;0,$M$2,IF($L871&lt;&gt;0,$M$2,"")))</f>
        <v>1</v>
      </c>
    </row>
    <row r="755" spans="1:13" ht="15.75">
      <c r="A755" s="23"/>
      <c r="B755" s="1460"/>
      <c r="C755" s="1601">
        <f>+C754</f>
        <v>5562</v>
      </c>
      <c r="D755" s="1462" t="s">
        <v>635</v>
      </c>
      <c r="E755" s="392"/>
      <c r="F755" s="1454"/>
      <c r="G755" s="1455"/>
      <c r="H755" s="1456"/>
      <c r="I755" s="1454"/>
      <c r="J755" s="1455"/>
      <c r="K755" s="1456"/>
      <c r="L755" s="1450"/>
      <c r="M755" s="7">
        <f>(IF($E871&lt;&gt;0,$M$2,IF($L871&lt;&gt;0,$M$2,"")))</f>
        <v>1</v>
      </c>
    </row>
    <row r="756" spans="1:13" ht="15">
      <c r="A756" s="23"/>
      <c r="B756" s="1466"/>
      <c r="C756" s="1463"/>
      <c r="D756" s="1467" t="s">
        <v>772</v>
      </c>
      <c r="E756" s="392"/>
      <c r="F756" s="1457"/>
      <c r="G756" s="1458"/>
      <c r="H756" s="1459"/>
      <c r="I756" s="1457"/>
      <c r="J756" s="1458"/>
      <c r="K756" s="1459"/>
      <c r="L756" s="1450"/>
      <c r="M756" s="7">
        <f>(IF($E871&lt;&gt;0,$M$2,IF($L871&lt;&gt;0,$M$2,"")))</f>
        <v>1</v>
      </c>
    </row>
    <row r="757" spans="1:14" ht="15.75">
      <c r="A757" s="23"/>
      <c r="B757" s="275">
        <v>100</v>
      </c>
      <c r="C757" s="1763" t="s">
        <v>803</v>
      </c>
      <c r="D757" s="1764"/>
      <c r="E757" s="276">
        <f aca="true" t="shared" si="165" ref="E757:L757">SUM(E758:E759)</f>
        <v>0</v>
      </c>
      <c r="F757" s="277">
        <f t="shared" si="165"/>
        <v>0</v>
      </c>
      <c r="G757" s="278">
        <f t="shared" si="165"/>
        <v>0</v>
      </c>
      <c r="H757" s="279">
        <f>SUM(H758:H759)</f>
        <v>0</v>
      </c>
      <c r="I757" s="277">
        <f t="shared" si="165"/>
        <v>0</v>
      </c>
      <c r="J757" s="278">
        <f t="shared" si="165"/>
        <v>0</v>
      </c>
      <c r="K757" s="279">
        <f t="shared" si="165"/>
        <v>0</v>
      </c>
      <c r="L757" s="276">
        <f t="shared" si="165"/>
        <v>0</v>
      </c>
      <c r="M757" s="12">
        <f>(IF($E757&lt;&gt;0,$M$2,IF($L757&lt;&gt;0,$M$2,"")))</f>
      </c>
      <c r="N757" s="13"/>
    </row>
    <row r="758" spans="1:14" ht="15.75">
      <c r="A758" s="23"/>
      <c r="B758" s="281"/>
      <c r="C758" s="282">
        <v>101</v>
      </c>
      <c r="D758" s="283" t="s">
        <v>804</v>
      </c>
      <c r="E758" s="284">
        <f>F758+G758+H758</f>
        <v>0</v>
      </c>
      <c r="F758" s="154"/>
      <c r="G758" s="155"/>
      <c r="H758" s="1425"/>
      <c r="I758" s="154"/>
      <c r="J758" s="155"/>
      <c r="K758" s="1425"/>
      <c r="L758" s="284">
        <f>I758+J758+K758</f>
        <v>0</v>
      </c>
      <c r="M758" s="12">
        <f aca="true" t="shared" si="166" ref="M758:M823">(IF($E758&lt;&gt;0,$M$2,IF($L758&lt;&gt;0,$M$2,"")))</f>
      </c>
      <c r="N758" s="13"/>
    </row>
    <row r="759" spans="1:14" ht="36" customHeight="1">
      <c r="A759" s="10"/>
      <c r="B759" s="281"/>
      <c r="C759" s="288">
        <v>102</v>
      </c>
      <c r="D759" s="289" t="s">
        <v>805</v>
      </c>
      <c r="E759" s="290">
        <f>F759+G759+H759</f>
        <v>0</v>
      </c>
      <c r="F759" s="175"/>
      <c r="G759" s="176"/>
      <c r="H759" s="1431"/>
      <c r="I759" s="175"/>
      <c r="J759" s="176"/>
      <c r="K759" s="1431"/>
      <c r="L759" s="290">
        <f>I759+J759+K759</f>
        <v>0</v>
      </c>
      <c r="M759" s="12">
        <f t="shared" si="166"/>
      </c>
      <c r="N759" s="13"/>
    </row>
    <row r="760" spans="1:14" ht="15.75">
      <c r="A760" s="10"/>
      <c r="B760" s="275">
        <v>200</v>
      </c>
      <c r="C760" s="1759" t="s">
        <v>806</v>
      </c>
      <c r="D760" s="1760"/>
      <c r="E760" s="276">
        <f aca="true" t="shared" si="167" ref="E760:L760">SUM(E761:E765)</f>
        <v>0</v>
      </c>
      <c r="F760" s="277">
        <f t="shared" si="167"/>
        <v>0</v>
      </c>
      <c r="G760" s="278">
        <f t="shared" si="167"/>
        <v>0</v>
      </c>
      <c r="H760" s="279">
        <f>SUM(H761:H765)</f>
        <v>0</v>
      </c>
      <c r="I760" s="277">
        <f t="shared" si="167"/>
        <v>135177</v>
      </c>
      <c r="J760" s="278">
        <f t="shared" si="167"/>
        <v>0</v>
      </c>
      <c r="K760" s="279">
        <f t="shared" si="167"/>
        <v>0</v>
      </c>
      <c r="L760" s="276">
        <f t="shared" si="167"/>
        <v>135177</v>
      </c>
      <c r="M760" s="12">
        <f t="shared" si="166"/>
        <v>1</v>
      </c>
      <c r="N760" s="13"/>
    </row>
    <row r="761" spans="1:14" ht="15.75">
      <c r="A761" s="10"/>
      <c r="B761" s="294"/>
      <c r="C761" s="282">
        <v>201</v>
      </c>
      <c r="D761" s="283" t="s">
        <v>807</v>
      </c>
      <c r="E761" s="284">
        <f>F761+G761+H761</f>
        <v>0</v>
      </c>
      <c r="F761" s="154">
        <v>0</v>
      </c>
      <c r="G761" s="155">
        <v>0</v>
      </c>
      <c r="H761" s="1425">
        <v>0</v>
      </c>
      <c r="I761" s="154">
        <v>131431</v>
      </c>
      <c r="J761" s="155">
        <v>0</v>
      </c>
      <c r="K761" s="1425">
        <v>0</v>
      </c>
      <c r="L761" s="284">
        <f>I761+J761+K761</f>
        <v>131431</v>
      </c>
      <c r="M761" s="12">
        <f t="shared" si="166"/>
        <v>1</v>
      </c>
      <c r="N761" s="13"/>
    </row>
    <row r="762" spans="1:14" ht="15.75">
      <c r="A762" s="10"/>
      <c r="B762" s="295"/>
      <c r="C762" s="296">
        <v>202</v>
      </c>
      <c r="D762" s="297" t="s">
        <v>808</v>
      </c>
      <c r="E762" s="298">
        <f>F762+G762+H762</f>
        <v>0</v>
      </c>
      <c r="F762" s="160">
        <v>0</v>
      </c>
      <c r="G762" s="161">
        <v>0</v>
      </c>
      <c r="H762" s="1430">
        <v>0</v>
      </c>
      <c r="I762" s="160">
        <v>3746</v>
      </c>
      <c r="J762" s="161">
        <v>0</v>
      </c>
      <c r="K762" s="1430">
        <v>0</v>
      </c>
      <c r="L762" s="298">
        <f>I762+J762+K762</f>
        <v>3746</v>
      </c>
      <c r="M762" s="12">
        <f t="shared" si="166"/>
        <v>1</v>
      </c>
      <c r="N762" s="13"/>
    </row>
    <row r="763" spans="1:14" ht="31.5">
      <c r="A763" s="10"/>
      <c r="B763" s="302"/>
      <c r="C763" s="296">
        <v>205</v>
      </c>
      <c r="D763" s="297" t="s">
        <v>651</v>
      </c>
      <c r="E763" s="298">
        <f>F763+G763+H763</f>
        <v>0</v>
      </c>
      <c r="F763" s="160"/>
      <c r="G763" s="161"/>
      <c r="H763" s="1430"/>
      <c r="I763" s="160"/>
      <c r="J763" s="161"/>
      <c r="K763" s="1430"/>
      <c r="L763" s="298">
        <f>I763+J763+K763</f>
        <v>0</v>
      </c>
      <c r="M763" s="12">
        <f t="shared" si="166"/>
      </c>
      <c r="N763" s="13"/>
    </row>
    <row r="764" spans="1:14" ht="15.75">
      <c r="A764" s="10"/>
      <c r="B764" s="302"/>
      <c r="C764" s="296">
        <v>208</v>
      </c>
      <c r="D764" s="303" t="s">
        <v>652</v>
      </c>
      <c r="E764" s="298">
        <f>F764+G764+H764</f>
        <v>0</v>
      </c>
      <c r="F764" s="160"/>
      <c r="G764" s="161"/>
      <c r="H764" s="1430"/>
      <c r="I764" s="160"/>
      <c r="J764" s="161"/>
      <c r="K764" s="1430"/>
      <c r="L764" s="298">
        <f>I764+J764+K764</f>
        <v>0</v>
      </c>
      <c r="M764" s="12">
        <f t="shared" si="166"/>
      </c>
      <c r="N764" s="13"/>
    </row>
    <row r="765" spans="1:14" ht="15.75">
      <c r="A765" s="10"/>
      <c r="B765" s="294"/>
      <c r="C765" s="288">
        <v>209</v>
      </c>
      <c r="D765" s="304" t="s">
        <v>653</v>
      </c>
      <c r="E765" s="290">
        <f>F765+G765+H765</f>
        <v>0</v>
      </c>
      <c r="F765" s="175"/>
      <c r="G765" s="176"/>
      <c r="H765" s="1431"/>
      <c r="I765" s="175"/>
      <c r="J765" s="176"/>
      <c r="K765" s="1431"/>
      <c r="L765" s="290">
        <f>I765+J765+K765</f>
        <v>0</v>
      </c>
      <c r="M765" s="12">
        <f t="shared" si="166"/>
      </c>
      <c r="N765" s="13"/>
    </row>
    <row r="766" spans="1:14" ht="15.75">
      <c r="A766" s="10"/>
      <c r="B766" s="275">
        <v>500</v>
      </c>
      <c r="C766" s="1761" t="s">
        <v>209</v>
      </c>
      <c r="D766" s="1762"/>
      <c r="E766" s="276">
        <f aca="true" t="shared" si="168" ref="E766:L766">SUM(E767:E773)</f>
        <v>0</v>
      </c>
      <c r="F766" s="277">
        <f t="shared" si="168"/>
        <v>0</v>
      </c>
      <c r="G766" s="278">
        <f t="shared" si="168"/>
        <v>0</v>
      </c>
      <c r="H766" s="279">
        <f>SUM(H767:H773)</f>
        <v>0</v>
      </c>
      <c r="I766" s="277">
        <f t="shared" si="168"/>
        <v>24876</v>
      </c>
      <c r="J766" s="278">
        <f t="shared" si="168"/>
        <v>0</v>
      </c>
      <c r="K766" s="279">
        <f t="shared" si="168"/>
        <v>0</v>
      </c>
      <c r="L766" s="276">
        <f t="shared" si="168"/>
        <v>24876</v>
      </c>
      <c r="M766" s="12">
        <f t="shared" si="166"/>
        <v>1</v>
      </c>
      <c r="N766" s="13"/>
    </row>
    <row r="767" spans="1:14" ht="31.5">
      <c r="A767" s="10"/>
      <c r="B767" s="294"/>
      <c r="C767" s="305">
        <v>551</v>
      </c>
      <c r="D767" s="306" t="s">
        <v>210</v>
      </c>
      <c r="E767" s="284">
        <f aca="true" t="shared" si="169" ref="E767:E774">F767+G767+H767</f>
        <v>0</v>
      </c>
      <c r="F767" s="154">
        <v>0</v>
      </c>
      <c r="G767" s="155">
        <v>0</v>
      </c>
      <c r="H767" s="1425">
        <v>0</v>
      </c>
      <c r="I767" s="154">
        <v>15541</v>
      </c>
      <c r="J767" s="155">
        <v>0</v>
      </c>
      <c r="K767" s="1425">
        <v>0</v>
      </c>
      <c r="L767" s="284">
        <f aca="true" t="shared" si="170" ref="L767:L774">I767+J767+K767</f>
        <v>15541</v>
      </c>
      <c r="M767" s="12">
        <f t="shared" si="166"/>
        <v>1</v>
      </c>
      <c r="N767" s="13"/>
    </row>
    <row r="768" spans="1:14" ht="15.75">
      <c r="A768" s="10"/>
      <c r="B768" s="294"/>
      <c r="C768" s="307">
        <f>C767+1</f>
        <v>552</v>
      </c>
      <c r="D768" s="308" t="s">
        <v>982</v>
      </c>
      <c r="E768" s="298">
        <f t="shared" si="169"/>
        <v>0</v>
      </c>
      <c r="F768" s="160"/>
      <c r="G768" s="161"/>
      <c r="H768" s="1430"/>
      <c r="I768" s="160"/>
      <c r="J768" s="161"/>
      <c r="K768" s="1430"/>
      <c r="L768" s="298">
        <f t="shared" si="170"/>
        <v>0</v>
      </c>
      <c r="M768" s="12">
        <f t="shared" si="166"/>
      </c>
      <c r="N768" s="13"/>
    </row>
    <row r="769" spans="1:14" ht="15.75">
      <c r="A769" s="10"/>
      <c r="B769" s="309"/>
      <c r="C769" s="307">
        <v>558</v>
      </c>
      <c r="D769" s="310" t="s">
        <v>937</v>
      </c>
      <c r="E769" s="298">
        <f>F769+G769+H769</f>
        <v>0</v>
      </c>
      <c r="F769" s="492">
        <v>0</v>
      </c>
      <c r="G769" s="493">
        <v>0</v>
      </c>
      <c r="H769" s="162">
        <v>0</v>
      </c>
      <c r="I769" s="492">
        <v>0</v>
      </c>
      <c r="J769" s="493">
        <v>0</v>
      </c>
      <c r="K769" s="162">
        <v>0</v>
      </c>
      <c r="L769" s="298">
        <f>I769+J769+K769</f>
        <v>0</v>
      </c>
      <c r="M769" s="12">
        <f t="shared" si="166"/>
      </c>
      <c r="N769" s="13"/>
    </row>
    <row r="770" spans="1:14" ht="15.75">
      <c r="A770" s="10"/>
      <c r="B770" s="309"/>
      <c r="C770" s="307">
        <v>560</v>
      </c>
      <c r="D770" s="310" t="s">
        <v>211</v>
      </c>
      <c r="E770" s="298">
        <f t="shared" si="169"/>
        <v>0</v>
      </c>
      <c r="F770" s="160">
        <v>0</v>
      </c>
      <c r="G770" s="161">
        <v>0</v>
      </c>
      <c r="H770" s="1430">
        <v>0</v>
      </c>
      <c r="I770" s="160">
        <v>6511</v>
      </c>
      <c r="J770" s="161">
        <v>0</v>
      </c>
      <c r="K770" s="1430">
        <v>0</v>
      </c>
      <c r="L770" s="298">
        <f t="shared" si="170"/>
        <v>6511</v>
      </c>
      <c r="M770" s="12">
        <f t="shared" si="166"/>
        <v>1</v>
      </c>
      <c r="N770" s="13"/>
    </row>
    <row r="771" spans="1:14" ht="15.75">
      <c r="A771" s="10"/>
      <c r="B771" s="309"/>
      <c r="C771" s="307">
        <v>580</v>
      </c>
      <c r="D771" s="308" t="s">
        <v>212</v>
      </c>
      <c r="E771" s="298">
        <f t="shared" si="169"/>
        <v>0</v>
      </c>
      <c r="F771" s="160">
        <v>0</v>
      </c>
      <c r="G771" s="161">
        <v>0</v>
      </c>
      <c r="H771" s="1430">
        <v>0</v>
      </c>
      <c r="I771" s="160">
        <v>2824</v>
      </c>
      <c r="J771" s="161">
        <v>0</v>
      </c>
      <c r="K771" s="1430">
        <v>0</v>
      </c>
      <c r="L771" s="298">
        <f t="shared" si="170"/>
        <v>2824</v>
      </c>
      <c r="M771" s="12">
        <f t="shared" si="166"/>
        <v>1</v>
      </c>
      <c r="N771" s="13"/>
    </row>
    <row r="772" spans="1:14" ht="30">
      <c r="A772" s="10"/>
      <c r="B772" s="294"/>
      <c r="C772" s="307">
        <v>588</v>
      </c>
      <c r="D772" s="308" t="s">
        <v>939</v>
      </c>
      <c r="E772" s="298">
        <f>F772+G772+H772</f>
        <v>0</v>
      </c>
      <c r="F772" s="492">
        <v>0</v>
      </c>
      <c r="G772" s="493">
        <v>0</v>
      </c>
      <c r="H772" s="162">
        <v>0</v>
      </c>
      <c r="I772" s="492">
        <v>0</v>
      </c>
      <c r="J772" s="493">
        <v>0</v>
      </c>
      <c r="K772" s="162">
        <v>0</v>
      </c>
      <c r="L772" s="298">
        <f>I772+J772+K772</f>
        <v>0</v>
      </c>
      <c r="M772" s="12">
        <f t="shared" si="166"/>
      </c>
      <c r="N772" s="13"/>
    </row>
    <row r="773" spans="1:14" ht="31.5">
      <c r="A773" s="22">
        <v>5</v>
      </c>
      <c r="B773" s="294"/>
      <c r="C773" s="311">
        <v>590</v>
      </c>
      <c r="D773" s="312" t="s">
        <v>213</v>
      </c>
      <c r="E773" s="290">
        <f t="shared" si="169"/>
        <v>0</v>
      </c>
      <c r="F773" s="175"/>
      <c r="G773" s="176"/>
      <c r="H773" s="1431"/>
      <c r="I773" s="175"/>
      <c r="J773" s="176"/>
      <c r="K773" s="1431"/>
      <c r="L773" s="290">
        <f t="shared" si="170"/>
        <v>0</v>
      </c>
      <c r="M773" s="12">
        <f t="shared" si="166"/>
      </c>
      <c r="N773" s="13"/>
    </row>
    <row r="774" spans="1:14" ht="15.75">
      <c r="A774" s="23">
        <v>10</v>
      </c>
      <c r="B774" s="275">
        <v>800</v>
      </c>
      <c r="C774" s="1757" t="s">
        <v>214</v>
      </c>
      <c r="D774" s="1758"/>
      <c r="E774" s="313">
        <f t="shared" si="169"/>
        <v>0</v>
      </c>
      <c r="F774" s="1432"/>
      <c r="G774" s="1433"/>
      <c r="H774" s="1434"/>
      <c r="I774" s="1432"/>
      <c r="J774" s="1433"/>
      <c r="K774" s="1434"/>
      <c r="L774" s="313">
        <f t="shared" si="170"/>
        <v>0</v>
      </c>
      <c r="M774" s="12">
        <f t="shared" si="166"/>
      </c>
      <c r="N774" s="13"/>
    </row>
    <row r="775" spans="1:14" ht="36" customHeight="1">
      <c r="A775" s="23">
        <v>15</v>
      </c>
      <c r="B775" s="275">
        <v>1000</v>
      </c>
      <c r="C775" s="1759" t="s">
        <v>215</v>
      </c>
      <c r="D775" s="1760"/>
      <c r="E775" s="313">
        <f aca="true" t="shared" si="171" ref="E775:L775">SUM(E776:E792)</f>
        <v>0</v>
      </c>
      <c r="F775" s="277">
        <f t="shared" si="171"/>
        <v>0</v>
      </c>
      <c r="G775" s="278">
        <f t="shared" si="171"/>
        <v>0</v>
      </c>
      <c r="H775" s="279">
        <f>SUM(H776:H792)</f>
        <v>0</v>
      </c>
      <c r="I775" s="277">
        <f t="shared" si="171"/>
        <v>3664</v>
      </c>
      <c r="J775" s="278">
        <f t="shared" si="171"/>
        <v>0</v>
      </c>
      <c r="K775" s="279">
        <f t="shared" si="171"/>
        <v>0</v>
      </c>
      <c r="L775" s="313">
        <f t="shared" si="171"/>
        <v>3664</v>
      </c>
      <c r="M775" s="12">
        <f t="shared" si="166"/>
        <v>1</v>
      </c>
      <c r="N775" s="13"/>
    </row>
    <row r="776" spans="1:14" ht="15.75">
      <c r="A776" s="22">
        <v>35</v>
      </c>
      <c r="B776" s="295"/>
      <c r="C776" s="282">
        <v>1011</v>
      </c>
      <c r="D776" s="314" t="s">
        <v>216</v>
      </c>
      <c r="E776" s="284">
        <f aca="true" t="shared" si="172" ref="E776:E792">F776+G776+H776</f>
        <v>0</v>
      </c>
      <c r="F776" s="154"/>
      <c r="G776" s="155"/>
      <c r="H776" s="1425"/>
      <c r="I776" s="154"/>
      <c r="J776" s="155"/>
      <c r="K776" s="1425"/>
      <c r="L776" s="284">
        <f aca="true" t="shared" si="173" ref="L776:L792">I776+J776+K776</f>
        <v>0</v>
      </c>
      <c r="M776" s="12">
        <f t="shared" si="166"/>
      </c>
      <c r="N776" s="13"/>
    </row>
    <row r="777" spans="1:14" ht="15.75">
      <c r="A777" s="23">
        <v>40</v>
      </c>
      <c r="B777" s="295"/>
      <c r="C777" s="296">
        <v>1012</v>
      </c>
      <c r="D777" s="297" t="s">
        <v>217</v>
      </c>
      <c r="E777" s="298">
        <f t="shared" si="172"/>
        <v>0</v>
      </c>
      <c r="F777" s="160"/>
      <c r="G777" s="161"/>
      <c r="H777" s="1430"/>
      <c r="I777" s="160"/>
      <c r="J777" s="161"/>
      <c r="K777" s="1430"/>
      <c r="L777" s="298">
        <f t="shared" si="173"/>
        <v>0</v>
      </c>
      <c r="M777" s="12">
        <f t="shared" si="166"/>
      </c>
      <c r="N777" s="13"/>
    </row>
    <row r="778" spans="1:14" ht="15.75">
      <c r="A778" s="23">
        <v>45</v>
      </c>
      <c r="B778" s="295"/>
      <c r="C778" s="296">
        <v>1013</v>
      </c>
      <c r="D778" s="297" t="s">
        <v>218</v>
      </c>
      <c r="E778" s="298">
        <f t="shared" si="172"/>
        <v>0</v>
      </c>
      <c r="F778" s="160"/>
      <c r="G778" s="161"/>
      <c r="H778" s="1430"/>
      <c r="I778" s="160"/>
      <c r="J778" s="161"/>
      <c r="K778" s="1430"/>
      <c r="L778" s="298">
        <f t="shared" si="173"/>
        <v>0</v>
      </c>
      <c r="M778" s="12">
        <f t="shared" si="166"/>
      </c>
      <c r="N778" s="13"/>
    </row>
    <row r="779" spans="1:14" ht="15.75">
      <c r="A779" s="23">
        <v>50</v>
      </c>
      <c r="B779" s="295"/>
      <c r="C779" s="296">
        <v>1014</v>
      </c>
      <c r="D779" s="297" t="s">
        <v>219</v>
      </c>
      <c r="E779" s="298">
        <f t="shared" si="172"/>
        <v>0</v>
      </c>
      <c r="F779" s="160"/>
      <c r="G779" s="161"/>
      <c r="H779" s="1430"/>
      <c r="I779" s="160"/>
      <c r="J779" s="161"/>
      <c r="K779" s="1430"/>
      <c r="L779" s="298">
        <f t="shared" si="173"/>
        <v>0</v>
      </c>
      <c r="M779" s="12">
        <f t="shared" si="166"/>
      </c>
      <c r="N779" s="13"/>
    </row>
    <row r="780" spans="1:14" ht="15.75">
      <c r="A780" s="23">
        <v>55</v>
      </c>
      <c r="B780" s="295"/>
      <c r="C780" s="296">
        <v>1015</v>
      </c>
      <c r="D780" s="297" t="s">
        <v>220</v>
      </c>
      <c r="E780" s="298">
        <f t="shared" si="172"/>
        <v>0</v>
      </c>
      <c r="F780" s="160"/>
      <c r="G780" s="161"/>
      <c r="H780" s="1430"/>
      <c r="I780" s="160"/>
      <c r="J780" s="161"/>
      <c r="K780" s="1430"/>
      <c r="L780" s="298">
        <f t="shared" si="173"/>
        <v>0</v>
      </c>
      <c r="M780" s="12">
        <f t="shared" si="166"/>
      </c>
      <c r="N780" s="13"/>
    </row>
    <row r="781" spans="1:14" ht="15.75">
      <c r="A781" s="23">
        <v>60</v>
      </c>
      <c r="B781" s="295"/>
      <c r="C781" s="315">
        <v>1016</v>
      </c>
      <c r="D781" s="316" t="s">
        <v>221</v>
      </c>
      <c r="E781" s="317">
        <f t="shared" si="172"/>
        <v>0</v>
      </c>
      <c r="F781" s="166"/>
      <c r="G781" s="167"/>
      <c r="H781" s="1426"/>
      <c r="I781" s="166"/>
      <c r="J781" s="167"/>
      <c r="K781" s="1426"/>
      <c r="L781" s="317">
        <f t="shared" si="173"/>
        <v>0</v>
      </c>
      <c r="M781" s="12">
        <f t="shared" si="166"/>
      </c>
      <c r="N781" s="13"/>
    </row>
    <row r="782" spans="1:14" ht="15.75">
      <c r="A782" s="22">
        <v>65</v>
      </c>
      <c r="B782" s="281"/>
      <c r="C782" s="321">
        <v>1020</v>
      </c>
      <c r="D782" s="322" t="s">
        <v>222</v>
      </c>
      <c r="E782" s="323">
        <f t="shared" si="172"/>
        <v>0</v>
      </c>
      <c r="F782" s="457">
        <v>0</v>
      </c>
      <c r="G782" s="458">
        <v>0</v>
      </c>
      <c r="H782" s="1438">
        <v>0</v>
      </c>
      <c r="I782" s="457">
        <v>3664</v>
      </c>
      <c r="J782" s="458">
        <v>0</v>
      </c>
      <c r="K782" s="1438">
        <v>0</v>
      </c>
      <c r="L782" s="323">
        <f t="shared" si="173"/>
        <v>3664</v>
      </c>
      <c r="M782" s="12">
        <f t="shared" si="166"/>
        <v>1</v>
      </c>
      <c r="N782" s="13"/>
    </row>
    <row r="783" spans="1:14" ht="15.75">
      <c r="A783" s="23">
        <v>70</v>
      </c>
      <c r="B783" s="295"/>
      <c r="C783" s="327">
        <v>1030</v>
      </c>
      <c r="D783" s="328" t="s">
        <v>223</v>
      </c>
      <c r="E783" s="329">
        <f t="shared" si="172"/>
        <v>0</v>
      </c>
      <c r="F783" s="452"/>
      <c r="G783" s="453"/>
      <c r="H783" s="1435"/>
      <c r="I783" s="452"/>
      <c r="J783" s="453"/>
      <c r="K783" s="1435"/>
      <c r="L783" s="329">
        <f t="shared" si="173"/>
        <v>0</v>
      </c>
      <c r="M783" s="12">
        <f t="shared" si="166"/>
      </c>
      <c r="N783" s="13"/>
    </row>
    <row r="784" spans="1:14" ht="15.75">
      <c r="A784" s="23">
        <v>75</v>
      </c>
      <c r="B784" s="295"/>
      <c r="C784" s="321">
        <v>1051</v>
      </c>
      <c r="D784" s="334" t="s">
        <v>224</v>
      </c>
      <c r="E784" s="323">
        <f t="shared" si="172"/>
        <v>0</v>
      </c>
      <c r="F784" s="457"/>
      <c r="G784" s="458"/>
      <c r="H784" s="1438"/>
      <c r="I784" s="457"/>
      <c r="J784" s="458"/>
      <c r="K784" s="1438"/>
      <c r="L784" s="323">
        <f t="shared" si="173"/>
        <v>0</v>
      </c>
      <c r="M784" s="12">
        <f t="shared" si="166"/>
      </c>
      <c r="N784" s="13"/>
    </row>
    <row r="785" spans="1:14" ht="15.75">
      <c r="A785" s="23">
        <v>80</v>
      </c>
      <c r="B785" s="295"/>
      <c r="C785" s="296">
        <v>1052</v>
      </c>
      <c r="D785" s="297" t="s">
        <v>225</v>
      </c>
      <c r="E785" s="298">
        <f t="shared" si="172"/>
        <v>0</v>
      </c>
      <c r="F785" s="160"/>
      <c r="G785" s="161"/>
      <c r="H785" s="1430"/>
      <c r="I785" s="160"/>
      <c r="J785" s="161"/>
      <c r="K785" s="1430"/>
      <c r="L785" s="298">
        <f t="shared" si="173"/>
        <v>0</v>
      </c>
      <c r="M785" s="12">
        <f t="shared" si="166"/>
      </c>
      <c r="N785" s="13"/>
    </row>
    <row r="786" spans="1:14" ht="15.75">
      <c r="A786" s="23">
        <v>80</v>
      </c>
      <c r="B786" s="295"/>
      <c r="C786" s="327">
        <v>1053</v>
      </c>
      <c r="D786" s="328" t="s">
        <v>940</v>
      </c>
      <c r="E786" s="329">
        <f t="shared" si="172"/>
        <v>0</v>
      </c>
      <c r="F786" s="452"/>
      <c r="G786" s="453"/>
      <c r="H786" s="1435"/>
      <c r="I786" s="452"/>
      <c r="J786" s="453"/>
      <c r="K786" s="1435"/>
      <c r="L786" s="329">
        <f t="shared" si="173"/>
        <v>0</v>
      </c>
      <c r="M786" s="12">
        <f t="shared" si="166"/>
      </c>
      <c r="N786" s="13"/>
    </row>
    <row r="787" spans="1:14" ht="15.75">
      <c r="A787" s="23">
        <v>85</v>
      </c>
      <c r="B787" s="295"/>
      <c r="C787" s="321">
        <v>1062</v>
      </c>
      <c r="D787" s="322" t="s">
        <v>226</v>
      </c>
      <c r="E787" s="323">
        <f t="shared" si="172"/>
        <v>0</v>
      </c>
      <c r="F787" s="457"/>
      <c r="G787" s="458"/>
      <c r="H787" s="1438"/>
      <c r="I787" s="457"/>
      <c r="J787" s="458"/>
      <c r="K787" s="1438"/>
      <c r="L787" s="323">
        <f t="shared" si="173"/>
        <v>0</v>
      </c>
      <c r="M787" s="12">
        <f t="shared" si="166"/>
      </c>
      <c r="N787" s="13"/>
    </row>
    <row r="788" spans="1:14" ht="15.75">
      <c r="A788" s="23">
        <v>90</v>
      </c>
      <c r="B788" s="295"/>
      <c r="C788" s="327">
        <v>1063</v>
      </c>
      <c r="D788" s="335" t="s">
        <v>863</v>
      </c>
      <c r="E788" s="329">
        <f t="shared" si="172"/>
        <v>0</v>
      </c>
      <c r="F788" s="452"/>
      <c r="G788" s="453"/>
      <c r="H788" s="1435"/>
      <c r="I788" s="452"/>
      <c r="J788" s="453"/>
      <c r="K788" s="1435"/>
      <c r="L788" s="329">
        <f t="shared" si="173"/>
        <v>0</v>
      </c>
      <c r="M788" s="12">
        <f t="shared" si="166"/>
      </c>
      <c r="N788" s="13"/>
    </row>
    <row r="789" spans="1:14" ht="15.75">
      <c r="A789" s="23">
        <v>90</v>
      </c>
      <c r="B789" s="295"/>
      <c r="C789" s="336">
        <v>1069</v>
      </c>
      <c r="D789" s="337" t="s">
        <v>227</v>
      </c>
      <c r="E789" s="338">
        <f t="shared" si="172"/>
        <v>0</v>
      </c>
      <c r="F789" s="604"/>
      <c r="G789" s="605"/>
      <c r="H789" s="1437"/>
      <c r="I789" s="604"/>
      <c r="J789" s="605"/>
      <c r="K789" s="1437"/>
      <c r="L789" s="338">
        <f t="shared" si="173"/>
        <v>0</v>
      </c>
      <c r="M789" s="12">
        <f t="shared" si="166"/>
      </c>
      <c r="N789" s="13"/>
    </row>
    <row r="790" spans="1:14" ht="15.75">
      <c r="A790" s="22">
        <v>115</v>
      </c>
      <c r="B790" s="281"/>
      <c r="C790" s="321">
        <v>1091</v>
      </c>
      <c r="D790" s="334" t="s">
        <v>983</v>
      </c>
      <c r="E790" s="323">
        <f t="shared" si="172"/>
        <v>0</v>
      </c>
      <c r="F790" s="457"/>
      <c r="G790" s="458"/>
      <c r="H790" s="1438"/>
      <c r="I790" s="457"/>
      <c r="J790" s="458"/>
      <c r="K790" s="1438"/>
      <c r="L790" s="323">
        <f t="shared" si="173"/>
        <v>0</v>
      </c>
      <c r="M790" s="12">
        <f t="shared" si="166"/>
      </c>
      <c r="N790" s="13"/>
    </row>
    <row r="791" spans="1:14" ht="15.75">
      <c r="A791" s="22">
        <v>125</v>
      </c>
      <c r="B791" s="295"/>
      <c r="C791" s="296">
        <v>1092</v>
      </c>
      <c r="D791" s="297" t="s">
        <v>332</v>
      </c>
      <c r="E791" s="298">
        <f t="shared" si="172"/>
        <v>0</v>
      </c>
      <c r="F791" s="160"/>
      <c r="G791" s="161"/>
      <c r="H791" s="1430"/>
      <c r="I791" s="160"/>
      <c r="J791" s="161"/>
      <c r="K791" s="1430"/>
      <c r="L791" s="298">
        <f t="shared" si="173"/>
        <v>0</v>
      </c>
      <c r="M791" s="12">
        <f t="shared" si="166"/>
      </c>
      <c r="N791" s="13"/>
    </row>
    <row r="792" spans="1:14" ht="15.75">
      <c r="A792" s="23">
        <v>130</v>
      </c>
      <c r="B792" s="295"/>
      <c r="C792" s="288">
        <v>1098</v>
      </c>
      <c r="D792" s="342" t="s">
        <v>228</v>
      </c>
      <c r="E792" s="290">
        <f t="shared" si="172"/>
        <v>0</v>
      </c>
      <c r="F792" s="175"/>
      <c r="G792" s="176"/>
      <c r="H792" s="1431"/>
      <c r="I792" s="175"/>
      <c r="J792" s="176"/>
      <c r="K792" s="1431"/>
      <c r="L792" s="290">
        <f t="shared" si="173"/>
        <v>0</v>
      </c>
      <c r="M792" s="12">
        <f t="shared" si="166"/>
      </c>
      <c r="N792" s="13"/>
    </row>
    <row r="793" spans="1:14" ht="15.75">
      <c r="A793" s="23">
        <v>135</v>
      </c>
      <c r="B793" s="275">
        <v>1900</v>
      </c>
      <c r="C793" s="1753" t="s">
        <v>290</v>
      </c>
      <c r="D793" s="1754"/>
      <c r="E793" s="313">
        <f aca="true" t="shared" si="174" ref="E793:L793">SUM(E794:E796)</f>
        <v>0</v>
      </c>
      <c r="F793" s="277">
        <f t="shared" si="174"/>
        <v>0</v>
      </c>
      <c r="G793" s="278">
        <f t="shared" si="174"/>
        <v>0</v>
      </c>
      <c r="H793" s="279">
        <f>SUM(H794:H796)</f>
        <v>0</v>
      </c>
      <c r="I793" s="277">
        <f t="shared" si="174"/>
        <v>0</v>
      </c>
      <c r="J793" s="278">
        <f t="shared" si="174"/>
        <v>0</v>
      </c>
      <c r="K793" s="279">
        <f t="shared" si="174"/>
        <v>0</v>
      </c>
      <c r="L793" s="313">
        <f t="shared" si="174"/>
        <v>0</v>
      </c>
      <c r="M793" s="12">
        <f t="shared" si="166"/>
      </c>
      <c r="N793" s="13"/>
    </row>
    <row r="794" spans="1:14" ht="31.5">
      <c r="A794" s="23">
        <v>140</v>
      </c>
      <c r="B794" s="295"/>
      <c r="C794" s="282">
        <v>1901</v>
      </c>
      <c r="D794" s="343" t="s">
        <v>984</v>
      </c>
      <c r="E794" s="284">
        <f>F794+G794+H794</f>
        <v>0</v>
      </c>
      <c r="F794" s="154"/>
      <c r="G794" s="155"/>
      <c r="H794" s="1425"/>
      <c r="I794" s="154"/>
      <c r="J794" s="155"/>
      <c r="K794" s="1425"/>
      <c r="L794" s="284">
        <f>I794+J794+K794</f>
        <v>0</v>
      </c>
      <c r="M794" s="12">
        <f t="shared" si="166"/>
      </c>
      <c r="N794" s="13"/>
    </row>
    <row r="795" spans="1:14" ht="31.5">
      <c r="A795" s="23">
        <v>145</v>
      </c>
      <c r="B795" s="344"/>
      <c r="C795" s="296">
        <v>1981</v>
      </c>
      <c r="D795" s="345" t="s">
        <v>985</v>
      </c>
      <c r="E795" s="298">
        <f>F795+G795+H795</f>
        <v>0</v>
      </c>
      <c r="F795" s="160"/>
      <c r="G795" s="161"/>
      <c r="H795" s="1430"/>
      <c r="I795" s="160"/>
      <c r="J795" s="161"/>
      <c r="K795" s="1430"/>
      <c r="L795" s="298">
        <f>I795+J795+K795</f>
        <v>0</v>
      </c>
      <c r="M795" s="12">
        <f t="shared" si="166"/>
      </c>
      <c r="N795" s="13"/>
    </row>
    <row r="796" spans="1:14" ht="31.5">
      <c r="A796" s="23">
        <v>150</v>
      </c>
      <c r="B796" s="295"/>
      <c r="C796" s="288">
        <v>1991</v>
      </c>
      <c r="D796" s="346" t="s">
        <v>986</v>
      </c>
      <c r="E796" s="290">
        <f>F796+G796+H796</f>
        <v>0</v>
      </c>
      <c r="F796" s="175"/>
      <c r="G796" s="176"/>
      <c r="H796" s="1431"/>
      <c r="I796" s="175"/>
      <c r="J796" s="176"/>
      <c r="K796" s="1431"/>
      <c r="L796" s="290">
        <f>I796+J796+K796</f>
        <v>0</v>
      </c>
      <c r="M796" s="12">
        <f t="shared" si="166"/>
      </c>
      <c r="N796" s="13"/>
    </row>
    <row r="797" spans="1:14" ht="15.75">
      <c r="A797" s="23">
        <v>155</v>
      </c>
      <c r="B797" s="275">
        <v>2100</v>
      </c>
      <c r="C797" s="1753" t="s">
        <v>780</v>
      </c>
      <c r="D797" s="1754"/>
      <c r="E797" s="313">
        <f aca="true" t="shared" si="175" ref="E797:L797">SUM(E798:E802)</f>
        <v>0</v>
      </c>
      <c r="F797" s="277">
        <f t="shared" si="175"/>
        <v>0</v>
      </c>
      <c r="G797" s="278">
        <f t="shared" si="175"/>
        <v>0</v>
      </c>
      <c r="H797" s="279">
        <f>SUM(H798:H802)</f>
        <v>0</v>
      </c>
      <c r="I797" s="277">
        <f t="shared" si="175"/>
        <v>0</v>
      </c>
      <c r="J797" s="278">
        <f t="shared" si="175"/>
        <v>0</v>
      </c>
      <c r="K797" s="279">
        <f t="shared" si="175"/>
        <v>0</v>
      </c>
      <c r="L797" s="313">
        <f t="shared" si="175"/>
        <v>0</v>
      </c>
      <c r="M797" s="12">
        <f t="shared" si="166"/>
      </c>
      <c r="N797" s="13"/>
    </row>
    <row r="798" spans="1:14" ht="15.75">
      <c r="A798" s="23">
        <v>160</v>
      </c>
      <c r="B798" s="295"/>
      <c r="C798" s="282">
        <v>2110</v>
      </c>
      <c r="D798" s="347" t="s">
        <v>229</v>
      </c>
      <c r="E798" s="284">
        <f>F798+G798+H798</f>
        <v>0</v>
      </c>
      <c r="F798" s="154"/>
      <c r="G798" s="155"/>
      <c r="H798" s="1425"/>
      <c r="I798" s="154"/>
      <c r="J798" s="155"/>
      <c r="K798" s="1425"/>
      <c r="L798" s="284">
        <f>I798+J798+K798</f>
        <v>0</v>
      </c>
      <c r="M798" s="12">
        <f t="shared" si="166"/>
      </c>
      <c r="N798" s="13"/>
    </row>
    <row r="799" spans="1:14" ht="15.75">
      <c r="A799" s="23">
        <v>165</v>
      </c>
      <c r="B799" s="344"/>
      <c r="C799" s="296">
        <v>2120</v>
      </c>
      <c r="D799" s="303" t="s">
        <v>230</v>
      </c>
      <c r="E799" s="298">
        <f>F799+G799+H799</f>
        <v>0</v>
      </c>
      <c r="F799" s="160"/>
      <c r="G799" s="161"/>
      <c r="H799" s="1430"/>
      <c r="I799" s="160"/>
      <c r="J799" s="161"/>
      <c r="K799" s="1430"/>
      <c r="L799" s="298">
        <f>I799+J799+K799</f>
        <v>0</v>
      </c>
      <c r="M799" s="12">
        <f t="shared" si="166"/>
      </c>
      <c r="N799" s="13"/>
    </row>
    <row r="800" spans="1:14" ht="15.75">
      <c r="A800" s="23">
        <v>175</v>
      </c>
      <c r="B800" s="344"/>
      <c r="C800" s="296">
        <v>2125</v>
      </c>
      <c r="D800" s="303" t="s">
        <v>231</v>
      </c>
      <c r="E800" s="298">
        <f>F800+G800+H800</f>
        <v>0</v>
      </c>
      <c r="F800" s="492">
        <v>0</v>
      </c>
      <c r="G800" s="493">
        <v>0</v>
      </c>
      <c r="H800" s="162">
        <v>0</v>
      </c>
      <c r="I800" s="492">
        <v>0</v>
      </c>
      <c r="J800" s="493">
        <v>0</v>
      </c>
      <c r="K800" s="162">
        <v>0</v>
      </c>
      <c r="L800" s="298">
        <f>I800+J800+K800</f>
        <v>0</v>
      </c>
      <c r="M800" s="12">
        <f t="shared" si="166"/>
      </c>
      <c r="N800" s="13"/>
    </row>
    <row r="801" spans="1:14" ht="15.75">
      <c r="A801" s="23">
        <v>180</v>
      </c>
      <c r="B801" s="294"/>
      <c r="C801" s="296">
        <v>2140</v>
      </c>
      <c r="D801" s="303" t="s">
        <v>232</v>
      </c>
      <c r="E801" s="298">
        <f>F801+G801+H801</f>
        <v>0</v>
      </c>
      <c r="F801" s="492">
        <v>0</v>
      </c>
      <c r="G801" s="493">
        <v>0</v>
      </c>
      <c r="H801" s="162">
        <v>0</v>
      </c>
      <c r="I801" s="492">
        <v>0</v>
      </c>
      <c r="J801" s="493">
        <v>0</v>
      </c>
      <c r="K801" s="162">
        <v>0</v>
      </c>
      <c r="L801" s="298">
        <f>I801+J801+K801</f>
        <v>0</v>
      </c>
      <c r="M801" s="12">
        <f t="shared" si="166"/>
      </c>
      <c r="N801" s="13"/>
    </row>
    <row r="802" spans="1:14" ht="15.75">
      <c r="A802" s="23">
        <v>185</v>
      </c>
      <c r="B802" s="295"/>
      <c r="C802" s="288">
        <v>2190</v>
      </c>
      <c r="D802" s="348" t="s">
        <v>233</v>
      </c>
      <c r="E802" s="290">
        <f>F802+G802+H802</f>
        <v>0</v>
      </c>
      <c r="F802" s="175"/>
      <c r="G802" s="176"/>
      <c r="H802" s="1431"/>
      <c r="I802" s="175"/>
      <c r="J802" s="176"/>
      <c r="K802" s="1431"/>
      <c r="L802" s="290">
        <f>I802+J802+K802</f>
        <v>0</v>
      </c>
      <c r="M802" s="12">
        <f t="shared" si="166"/>
      </c>
      <c r="N802" s="13"/>
    </row>
    <row r="803" spans="1:14" ht="15.75">
      <c r="A803" s="23">
        <v>190</v>
      </c>
      <c r="B803" s="275">
        <v>2200</v>
      </c>
      <c r="C803" s="1753" t="s">
        <v>234</v>
      </c>
      <c r="D803" s="1754"/>
      <c r="E803" s="313">
        <f aca="true" t="shared" si="176" ref="E803:L803">SUM(E804:E805)</f>
        <v>0</v>
      </c>
      <c r="F803" s="277">
        <f t="shared" si="176"/>
        <v>0</v>
      </c>
      <c r="G803" s="278">
        <f t="shared" si="176"/>
        <v>0</v>
      </c>
      <c r="H803" s="279">
        <f>SUM(H804:H805)</f>
        <v>0</v>
      </c>
      <c r="I803" s="277">
        <f t="shared" si="176"/>
        <v>0</v>
      </c>
      <c r="J803" s="278">
        <f t="shared" si="176"/>
        <v>0</v>
      </c>
      <c r="K803" s="279">
        <f t="shared" si="176"/>
        <v>0</v>
      </c>
      <c r="L803" s="313">
        <f t="shared" si="176"/>
        <v>0</v>
      </c>
      <c r="M803" s="12">
        <f t="shared" si="166"/>
      </c>
      <c r="N803" s="13"/>
    </row>
    <row r="804" spans="1:14" ht="15.75">
      <c r="A804" s="23">
        <v>200</v>
      </c>
      <c r="B804" s="295"/>
      <c r="C804" s="282">
        <v>2221</v>
      </c>
      <c r="D804" s="283" t="s">
        <v>333</v>
      </c>
      <c r="E804" s="284">
        <f aca="true" t="shared" si="177" ref="E804:E809">F804+G804+H804</f>
        <v>0</v>
      </c>
      <c r="F804" s="154"/>
      <c r="G804" s="155"/>
      <c r="H804" s="1425"/>
      <c r="I804" s="154"/>
      <c r="J804" s="155"/>
      <c r="K804" s="1425"/>
      <c r="L804" s="284">
        <f aca="true" t="shared" si="178" ref="L804:L809">I804+J804+K804</f>
        <v>0</v>
      </c>
      <c r="M804" s="12">
        <f t="shared" si="166"/>
      </c>
      <c r="N804" s="13"/>
    </row>
    <row r="805" spans="1:14" ht="15.75">
      <c r="A805" s="23">
        <v>200</v>
      </c>
      <c r="B805" s="295"/>
      <c r="C805" s="288">
        <v>2224</v>
      </c>
      <c r="D805" s="289" t="s">
        <v>235</v>
      </c>
      <c r="E805" s="290">
        <f t="shared" si="177"/>
        <v>0</v>
      </c>
      <c r="F805" s="175"/>
      <c r="G805" s="176"/>
      <c r="H805" s="1431"/>
      <c r="I805" s="175"/>
      <c r="J805" s="176"/>
      <c r="K805" s="1431"/>
      <c r="L805" s="290">
        <f t="shared" si="178"/>
        <v>0</v>
      </c>
      <c r="M805" s="12">
        <f t="shared" si="166"/>
      </c>
      <c r="N805" s="13"/>
    </row>
    <row r="806" spans="1:14" ht="15.75">
      <c r="A806" s="23">
        <v>205</v>
      </c>
      <c r="B806" s="275">
        <v>2500</v>
      </c>
      <c r="C806" s="1753" t="s">
        <v>236</v>
      </c>
      <c r="D806" s="1754"/>
      <c r="E806" s="313">
        <f t="shared" si="177"/>
        <v>0</v>
      </c>
      <c r="F806" s="1432"/>
      <c r="G806" s="1433"/>
      <c r="H806" s="1434"/>
      <c r="I806" s="1432"/>
      <c r="J806" s="1433"/>
      <c r="K806" s="1434"/>
      <c r="L806" s="313">
        <f t="shared" si="178"/>
        <v>0</v>
      </c>
      <c r="M806" s="12">
        <f t="shared" si="166"/>
      </c>
      <c r="N806" s="13"/>
    </row>
    <row r="807" spans="1:14" ht="15.75">
      <c r="A807" s="23">
        <v>210</v>
      </c>
      <c r="B807" s="275">
        <v>2600</v>
      </c>
      <c r="C807" s="1755" t="s">
        <v>237</v>
      </c>
      <c r="D807" s="1756"/>
      <c r="E807" s="313">
        <f t="shared" si="177"/>
        <v>0</v>
      </c>
      <c r="F807" s="1432"/>
      <c r="G807" s="1433"/>
      <c r="H807" s="1434"/>
      <c r="I807" s="1432"/>
      <c r="J807" s="1433"/>
      <c r="K807" s="1434"/>
      <c r="L807" s="313">
        <f t="shared" si="178"/>
        <v>0</v>
      </c>
      <c r="M807" s="12">
        <f t="shared" si="166"/>
      </c>
      <c r="N807" s="13"/>
    </row>
    <row r="808" spans="1:14" ht="15.75">
      <c r="A808" s="23">
        <v>215</v>
      </c>
      <c r="B808" s="275">
        <v>2700</v>
      </c>
      <c r="C808" s="1755" t="s">
        <v>238</v>
      </c>
      <c r="D808" s="1756"/>
      <c r="E808" s="313">
        <f t="shared" si="177"/>
        <v>0</v>
      </c>
      <c r="F808" s="1432"/>
      <c r="G808" s="1433"/>
      <c r="H808" s="1434"/>
      <c r="I808" s="1432"/>
      <c r="J808" s="1433"/>
      <c r="K808" s="1434"/>
      <c r="L808" s="313">
        <f t="shared" si="178"/>
        <v>0</v>
      </c>
      <c r="M808" s="12">
        <f t="shared" si="166"/>
      </c>
      <c r="N808" s="13"/>
    </row>
    <row r="809" spans="1:14" ht="15.75">
      <c r="A809" s="22">
        <v>220</v>
      </c>
      <c r="B809" s="275">
        <v>2800</v>
      </c>
      <c r="C809" s="1755" t="s">
        <v>1759</v>
      </c>
      <c r="D809" s="1756"/>
      <c r="E809" s="313">
        <f t="shared" si="177"/>
        <v>0</v>
      </c>
      <c r="F809" s="1432"/>
      <c r="G809" s="1433"/>
      <c r="H809" s="1434"/>
      <c r="I809" s="1432"/>
      <c r="J809" s="1433"/>
      <c r="K809" s="1434"/>
      <c r="L809" s="313">
        <f t="shared" si="178"/>
        <v>0</v>
      </c>
      <c r="M809" s="12">
        <f t="shared" si="166"/>
      </c>
      <c r="N809" s="13"/>
    </row>
    <row r="810" spans="1:14" ht="36" customHeight="1">
      <c r="A810" s="23">
        <v>225</v>
      </c>
      <c r="B810" s="275">
        <v>2900</v>
      </c>
      <c r="C810" s="1753" t="s">
        <v>239</v>
      </c>
      <c r="D810" s="1754"/>
      <c r="E810" s="313">
        <f aca="true" t="shared" si="179" ref="E810:L810">SUM(E811:E816)</f>
        <v>0</v>
      </c>
      <c r="F810" s="277">
        <f t="shared" si="179"/>
        <v>0</v>
      </c>
      <c r="G810" s="278">
        <f t="shared" si="179"/>
        <v>0</v>
      </c>
      <c r="H810" s="279">
        <f>SUM(H811:H816)</f>
        <v>0</v>
      </c>
      <c r="I810" s="277">
        <f t="shared" si="179"/>
        <v>0</v>
      </c>
      <c r="J810" s="278">
        <f t="shared" si="179"/>
        <v>0</v>
      </c>
      <c r="K810" s="279">
        <f t="shared" si="179"/>
        <v>0</v>
      </c>
      <c r="L810" s="313">
        <f t="shared" si="179"/>
        <v>0</v>
      </c>
      <c r="M810" s="12">
        <f t="shared" si="166"/>
      </c>
      <c r="N810" s="13"/>
    </row>
    <row r="811" spans="1:14" ht="15.75">
      <c r="A811" s="23">
        <v>230</v>
      </c>
      <c r="B811" s="349"/>
      <c r="C811" s="282">
        <v>2920</v>
      </c>
      <c r="D811" s="350" t="s">
        <v>240</v>
      </c>
      <c r="E811" s="284">
        <f aca="true" t="shared" si="180" ref="E811:E816">F811+G811+H811</f>
        <v>0</v>
      </c>
      <c r="F811" s="154"/>
      <c r="G811" s="155"/>
      <c r="H811" s="1425"/>
      <c r="I811" s="154"/>
      <c r="J811" s="155"/>
      <c r="K811" s="1425"/>
      <c r="L811" s="284">
        <f aca="true" t="shared" si="181" ref="L811:L816">I811+J811+K811</f>
        <v>0</v>
      </c>
      <c r="M811" s="12">
        <f t="shared" si="166"/>
      </c>
      <c r="N811" s="13"/>
    </row>
    <row r="812" spans="1:14" ht="31.5">
      <c r="A812" s="23">
        <v>245</v>
      </c>
      <c r="B812" s="349"/>
      <c r="C812" s="327">
        <v>2969</v>
      </c>
      <c r="D812" s="351" t="s">
        <v>241</v>
      </c>
      <c r="E812" s="329">
        <f t="shared" si="180"/>
        <v>0</v>
      </c>
      <c r="F812" s="452"/>
      <c r="G812" s="453"/>
      <c r="H812" s="1435"/>
      <c r="I812" s="452"/>
      <c r="J812" s="453"/>
      <c r="K812" s="1435"/>
      <c r="L812" s="329">
        <f t="shared" si="181"/>
        <v>0</v>
      </c>
      <c r="M812" s="12">
        <f t="shared" si="166"/>
      </c>
      <c r="N812" s="13"/>
    </row>
    <row r="813" spans="1:14" ht="31.5">
      <c r="A813" s="22">
        <v>220</v>
      </c>
      <c r="B813" s="349"/>
      <c r="C813" s="352">
        <v>2970</v>
      </c>
      <c r="D813" s="353" t="s">
        <v>242</v>
      </c>
      <c r="E813" s="354">
        <f t="shared" si="180"/>
        <v>0</v>
      </c>
      <c r="F813" s="640"/>
      <c r="G813" s="641"/>
      <c r="H813" s="1436"/>
      <c r="I813" s="640"/>
      <c r="J813" s="641"/>
      <c r="K813" s="1436"/>
      <c r="L813" s="354">
        <f t="shared" si="181"/>
        <v>0</v>
      </c>
      <c r="M813" s="12">
        <f t="shared" si="166"/>
      </c>
      <c r="N813" s="13"/>
    </row>
    <row r="814" spans="1:14" ht="15.75">
      <c r="A814" s="23">
        <v>225</v>
      </c>
      <c r="B814" s="349"/>
      <c r="C814" s="336">
        <v>2989</v>
      </c>
      <c r="D814" s="358" t="s">
        <v>243</v>
      </c>
      <c r="E814" s="338">
        <f t="shared" si="180"/>
        <v>0</v>
      </c>
      <c r="F814" s="604"/>
      <c r="G814" s="605"/>
      <c r="H814" s="1437"/>
      <c r="I814" s="604"/>
      <c r="J814" s="605"/>
      <c r="K814" s="1437"/>
      <c r="L814" s="338">
        <f t="shared" si="181"/>
        <v>0</v>
      </c>
      <c r="M814" s="12">
        <f t="shared" si="166"/>
      </c>
      <c r="N814" s="13"/>
    </row>
    <row r="815" spans="1:14" ht="15.75">
      <c r="A815" s="23">
        <v>230</v>
      </c>
      <c r="B815" s="295"/>
      <c r="C815" s="321">
        <v>2991</v>
      </c>
      <c r="D815" s="359" t="s">
        <v>244</v>
      </c>
      <c r="E815" s="323">
        <f t="shared" si="180"/>
        <v>0</v>
      </c>
      <c r="F815" s="457"/>
      <c r="G815" s="458"/>
      <c r="H815" s="1438"/>
      <c r="I815" s="457"/>
      <c r="J815" s="458"/>
      <c r="K815" s="1438"/>
      <c r="L815" s="323">
        <f t="shared" si="181"/>
        <v>0</v>
      </c>
      <c r="M815" s="12">
        <f t="shared" si="166"/>
      </c>
      <c r="N815" s="13"/>
    </row>
    <row r="816" spans="1:14" ht="15.75">
      <c r="A816" s="23">
        <v>235</v>
      </c>
      <c r="B816" s="295"/>
      <c r="C816" s="288">
        <v>2992</v>
      </c>
      <c r="D816" s="360" t="s">
        <v>245</v>
      </c>
      <c r="E816" s="290">
        <f t="shared" si="180"/>
        <v>0</v>
      </c>
      <c r="F816" s="175"/>
      <c r="G816" s="176"/>
      <c r="H816" s="1431"/>
      <c r="I816" s="175"/>
      <c r="J816" s="176"/>
      <c r="K816" s="1431"/>
      <c r="L816" s="290">
        <f t="shared" si="181"/>
        <v>0</v>
      </c>
      <c r="M816" s="12">
        <f t="shared" si="166"/>
      </c>
      <c r="N816" s="13"/>
    </row>
    <row r="817" spans="1:14" ht="15.75">
      <c r="A817" s="23">
        <v>240</v>
      </c>
      <c r="B817" s="275">
        <v>3300</v>
      </c>
      <c r="C817" s="361" t="s">
        <v>246</v>
      </c>
      <c r="D817" s="1617"/>
      <c r="E817" s="313">
        <f aca="true" t="shared" si="182" ref="E817:L817">SUM(E818:E823)</f>
        <v>0</v>
      </c>
      <c r="F817" s="277">
        <f t="shared" si="182"/>
        <v>0</v>
      </c>
      <c r="G817" s="278">
        <f t="shared" si="182"/>
        <v>0</v>
      </c>
      <c r="H817" s="279">
        <f>SUM(H818:H823)</f>
        <v>0</v>
      </c>
      <c r="I817" s="277">
        <f t="shared" si="182"/>
        <v>0</v>
      </c>
      <c r="J817" s="278">
        <f t="shared" si="182"/>
        <v>0</v>
      </c>
      <c r="K817" s="279">
        <f t="shared" si="182"/>
        <v>0</v>
      </c>
      <c r="L817" s="313">
        <f t="shared" si="182"/>
        <v>0</v>
      </c>
      <c r="M817" s="12">
        <f t="shared" si="166"/>
      </c>
      <c r="N817" s="13"/>
    </row>
    <row r="818" spans="1:14" ht="15.75">
      <c r="A818" s="23">
        <v>245</v>
      </c>
      <c r="B818" s="294"/>
      <c r="C818" s="282">
        <v>3301</v>
      </c>
      <c r="D818" s="362" t="s">
        <v>247</v>
      </c>
      <c r="E818" s="284">
        <f aca="true" t="shared" si="183" ref="E818:E826">F818+G818+H818</f>
        <v>0</v>
      </c>
      <c r="F818" s="490">
        <v>0</v>
      </c>
      <c r="G818" s="491">
        <v>0</v>
      </c>
      <c r="H818" s="156">
        <v>0</v>
      </c>
      <c r="I818" s="490">
        <v>0</v>
      </c>
      <c r="J818" s="491">
        <v>0</v>
      </c>
      <c r="K818" s="156">
        <v>0</v>
      </c>
      <c r="L818" s="284">
        <f aca="true" t="shared" si="184" ref="L818:L826">I818+J818+K818</f>
        <v>0</v>
      </c>
      <c r="M818" s="12">
        <f t="shared" si="166"/>
      </c>
      <c r="N818" s="13"/>
    </row>
    <row r="819" spans="1:14" ht="15.75">
      <c r="A819" s="22">
        <v>250</v>
      </c>
      <c r="B819" s="294"/>
      <c r="C819" s="296">
        <v>3302</v>
      </c>
      <c r="D819" s="363" t="s">
        <v>773</v>
      </c>
      <c r="E819" s="298">
        <f t="shared" si="183"/>
        <v>0</v>
      </c>
      <c r="F819" s="492">
        <v>0</v>
      </c>
      <c r="G819" s="493">
        <v>0</v>
      </c>
      <c r="H819" s="162">
        <v>0</v>
      </c>
      <c r="I819" s="492">
        <v>0</v>
      </c>
      <c r="J819" s="493">
        <v>0</v>
      </c>
      <c r="K819" s="162">
        <v>0</v>
      </c>
      <c r="L819" s="298">
        <f t="shared" si="184"/>
        <v>0</v>
      </c>
      <c r="M819" s="12">
        <f t="shared" si="166"/>
      </c>
      <c r="N819" s="13"/>
    </row>
    <row r="820" spans="1:14" ht="15.75">
      <c r="A820" s="23">
        <v>255</v>
      </c>
      <c r="B820" s="294"/>
      <c r="C820" s="296">
        <v>3303</v>
      </c>
      <c r="D820" s="363" t="s">
        <v>248</v>
      </c>
      <c r="E820" s="298">
        <f t="shared" si="183"/>
        <v>0</v>
      </c>
      <c r="F820" s="492">
        <v>0</v>
      </c>
      <c r="G820" s="493">
        <v>0</v>
      </c>
      <c r="H820" s="162">
        <v>0</v>
      </c>
      <c r="I820" s="492">
        <v>0</v>
      </c>
      <c r="J820" s="493">
        <v>0</v>
      </c>
      <c r="K820" s="162">
        <v>0</v>
      </c>
      <c r="L820" s="298">
        <f t="shared" si="184"/>
        <v>0</v>
      </c>
      <c r="M820" s="12">
        <f t="shared" si="166"/>
      </c>
      <c r="N820" s="13"/>
    </row>
    <row r="821" spans="1:14" ht="15.75">
      <c r="A821" s="23">
        <v>265</v>
      </c>
      <c r="B821" s="294"/>
      <c r="C821" s="296">
        <v>3304</v>
      </c>
      <c r="D821" s="363" t="s">
        <v>249</v>
      </c>
      <c r="E821" s="298">
        <f t="shared" si="183"/>
        <v>0</v>
      </c>
      <c r="F821" s="492">
        <v>0</v>
      </c>
      <c r="G821" s="493">
        <v>0</v>
      </c>
      <c r="H821" s="162">
        <v>0</v>
      </c>
      <c r="I821" s="492">
        <v>0</v>
      </c>
      <c r="J821" s="493">
        <v>0</v>
      </c>
      <c r="K821" s="162">
        <v>0</v>
      </c>
      <c r="L821" s="298">
        <f t="shared" si="184"/>
        <v>0</v>
      </c>
      <c r="M821" s="12">
        <f t="shared" si="166"/>
      </c>
      <c r="N821" s="13"/>
    </row>
    <row r="822" spans="1:14" ht="30">
      <c r="A822" s="22">
        <v>270</v>
      </c>
      <c r="B822" s="294"/>
      <c r="C822" s="296">
        <v>3305</v>
      </c>
      <c r="D822" s="363" t="s">
        <v>250</v>
      </c>
      <c r="E822" s="298">
        <f t="shared" si="183"/>
        <v>0</v>
      </c>
      <c r="F822" s="492">
        <v>0</v>
      </c>
      <c r="G822" s="493">
        <v>0</v>
      </c>
      <c r="H822" s="162">
        <v>0</v>
      </c>
      <c r="I822" s="492">
        <v>0</v>
      </c>
      <c r="J822" s="493">
        <v>0</v>
      </c>
      <c r="K822" s="162">
        <v>0</v>
      </c>
      <c r="L822" s="298">
        <f t="shared" si="184"/>
        <v>0</v>
      </c>
      <c r="M822" s="12">
        <f t="shared" si="166"/>
      </c>
      <c r="N822" s="13"/>
    </row>
    <row r="823" spans="1:14" ht="30">
      <c r="A823" s="22">
        <v>290</v>
      </c>
      <c r="B823" s="294"/>
      <c r="C823" s="288">
        <v>3306</v>
      </c>
      <c r="D823" s="364" t="s">
        <v>1756</v>
      </c>
      <c r="E823" s="290">
        <f t="shared" si="183"/>
        <v>0</v>
      </c>
      <c r="F823" s="494">
        <v>0</v>
      </c>
      <c r="G823" s="495">
        <v>0</v>
      </c>
      <c r="H823" s="177">
        <v>0</v>
      </c>
      <c r="I823" s="494">
        <v>0</v>
      </c>
      <c r="J823" s="495">
        <v>0</v>
      </c>
      <c r="K823" s="177">
        <v>0</v>
      </c>
      <c r="L823" s="290">
        <f t="shared" si="184"/>
        <v>0</v>
      </c>
      <c r="M823" s="12">
        <f t="shared" si="166"/>
      </c>
      <c r="N823" s="13"/>
    </row>
    <row r="824" spans="1:14" ht="15.75">
      <c r="A824" s="39">
        <v>320</v>
      </c>
      <c r="B824" s="275">
        <v>3900</v>
      </c>
      <c r="C824" s="1753" t="s">
        <v>251</v>
      </c>
      <c r="D824" s="1754"/>
      <c r="E824" s="313">
        <f t="shared" si="183"/>
        <v>0</v>
      </c>
      <c r="F824" s="1481">
        <v>0</v>
      </c>
      <c r="G824" s="1482">
        <v>0</v>
      </c>
      <c r="H824" s="1483">
        <v>0</v>
      </c>
      <c r="I824" s="1481">
        <v>0</v>
      </c>
      <c r="J824" s="1482">
        <v>0</v>
      </c>
      <c r="K824" s="1483">
        <v>0</v>
      </c>
      <c r="L824" s="313">
        <f t="shared" si="184"/>
        <v>0</v>
      </c>
      <c r="M824" s="12">
        <f aca="true" t="shared" si="185" ref="M824:M870">(IF($E824&lt;&gt;0,$M$2,IF($L824&lt;&gt;0,$M$2,"")))</f>
      </c>
      <c r="N824" s="13"/>
    </row>
    <row r="825" spans="1:14" ht="15.75">
      <c r="A825" s="22">
        <v>330</v>
      </c>
      <c r="B825" s="275">
        <v>4000</v>
      </c>
      <c r="C825" s="1753" t="s">
        <v>252</v>
      </c>
      <c r="D825" s="1754"/>
      <c r="E825" s="313">
        <f t="shared" si="183"/>
        <v>0</v>
      </c>
      <c r="F825" s="1432"/>
      <c r="G825" s="1433"/>
      <c r="H825" s="1434"/>
      <c r="I825" s="1432"/>
      <c r="J825" s="1433"/>
      <c r="K825" s="1434"/>
      <c r="L825" s="313">
        <f t="shared" si="184"/>
        <v>0</v>
      </c>
      <c r="M825" s="12">
        <f t="shared" si="185"/>
      </c>
      <c r="N825" s="13"/>
    </row>
    <row r="826" spans="1:14" ht="15.75">
      <c r="A826" s="22">
        <v>350</v>
      </c>
      <c r="B826" s="275">
        <v>4100</v>
      </c>
      <c r="C826" s="1753" t="s">
        <v>253</v>
      </c>
      <c r="D826" s="1754"/>
      <c r="E826" s="313">
        <f t="shared" si="183"/>
        <v>0</v>
      </c>
      <c r="F826" s="1432"/>
      <c r="G826" s="1433"/>
      <c r="H826" s="1434"/>
      <c r="I826" s="1432"/>
      <c r="J826" s="1433"/>
      <c r="K826" s="1434"/>
      <c r="L826" s="313">
        <f t="shared" si="184"/>
        <v>0</v>
      </c>
      <c r="M826" s="12">
        <f t="shared" si="185"/>
      </c>
      <c r="N826" s="13"/>
    </row>
    <row r="827" spans="1:14" ht="15.75">
      <c r="A827" s="23">
        <v>355</v>
      </c>
      <c r="B827" s="275">
        <v>4200</v>
      </c>
      <c r="C827" s="1753" t="s">
        <v>254</v>
      </c>
      <c r="D827" s="1754"/>
      <c r="E827" s="313">
        <f aca="true" t="shared" si="186" ref="E827:L827">SUM(E828:E833)</f>
        <v>0</v>
      </c>
      <c r="F827" s="277">
        <f t="shared" si="186"/>
        <v>0</v>
      </c>
      <c r="G827" s="278">
        <f t="shared" si="186"/>
        <v>0</v>
      </c>
      <c r="H827" s="279">
        <f>SUM(H828:H833)</f>
        <v>0</v>
      </c>
      <c r="I827" s="277">
        <f t="shared" si="186"/>
        <v>0</v>
      </c>
      <c r="J827" s="278">
        <f t="shared" si="186"/>
        <v>0</v>
      </c>
      <c r="K827" s="279">
        <f t="shared" si="186"/>
        <v>0</v>
      </c>
      <c r="L827" s="313">
        <f t="shared" si="186"/>
        <v>0</v>
      </c>
      <c r="M827" s="12">
        <f t="shared" si="185"/>
      </c>
      <c r="N827" s="13"/>
    </row>
    <row r="828" spans="1:14" ht="15.75">
      <c r="A828" s="23">
        <v>375</v>
      </c>
      <c r="B828" s="365"/>
      <c r="C828" s="282">
        <v>4201</v>
      </c>
      <c r="D828" s="283" t="s">
        <v>255</v>
      </c>
      <c r="E828" s="284">
        <f aca="true" t="shared" si="187" ref="E828:E833">F828+G828+H828</f>
        <v>0</v>
      </c>
      <c r="F828" s="154"/>
      <c r="G828" s="155"/>
      <c r="H828" s="1425"/>
      <c r="I828" s="154"/>
      <c r="J828" s="155"/>
      <c r="K828" s="1425"/>
      <c r="L828" s="284">
        <f aca="true" t="shared" si="188" ref="L828:L833">I828+J828+K828</f>
        <v>0</v>
      </c>
      <c r="M828" s="12">
        <f t="shared" si="185"/>
      </c>
      <c r="N828" s="13"/>
    </row>
    <row r="829" spans="1:14" ht="15.75">
      <c r="A829" s="23">
        <v>380</v>
      </c>
      <c r="B829" s="365"/>
      <c r="C829" s="296">
        <v>4202</v>
      </c>
      <c r="D829" s="366" t="s">
        <v>256</v>
      </c>
      <c r="E829" s="298">
        <f t="shared" si="187"/>
        <v>0</v>
      </c>
      <c r="F829" s="160"/>
      <c r="G829" s="161"/>
      <c r="H829" s="1430"/>
      <c r="I829" s="160"/>
      <c r="J829" s="161"/>
      <c r="K829" s="1430"/>
      <c r="L829" s="298">
        <f t="shared" si="188"/>
        <v>0</v>
      </c>
      <c r="M829" s="12">
        <f t="shared" si="185"/>
      </c>
      <c r="N829" s="13"/>
    </row>
    <row r="830" spans="1:14" ht="15.75">
      <c r="A830" s="23">
        <v>385</v>
      </c>
      <c r="B830" s="365"/>
      <c r="C830" s="296">
        <v>4214</v>
      </c>
      <c r="D830" s="366" t="s">
        <v>257</v>
      </c>
      <c r="E830" s="298">
        <f t="shared" si="187"/>
        <v>0</v>
      </c>
      <c r="F830" s="160"/>
      <c r="G830" s="161"/>
      <c r="H830" s="1430"/>
      <c r="I830" s="160"/>
      <c r="J830" s="161"/>
      <c r="K830" s="1430"/>
      <c r="L830" s="298">
        <f t="shared" si="188"/>
        <v>0</v>
      </c>
      <c r="M830" s="12">
        <f t="shared" si="185"/>
      </c>
      <c r="N830" s="13"/>
    </row>
    <row r="831" spans="1:14" ht="15.75">
      <c r="A831" s="23">
        <v>390</v>
      </c>
      <c r="B831" s="365"/>
      <c r="C831" s="296">
        <v>4217</v>
      </c>
      <c r="D831" s="366" t="s">
        <v>258</v>
      </c>
      <c r="E831" s="298">
        <f t="shared" si="187"/>
        <v>0</v>
      </c>
      <c r="F831" s="160"/>
      <c r="G831" s="161"/>
      <c r="H831" s="1430"/>
      <c r="I831" s="160"/>
      <c r="J831" s="161"/>
      <c r="K831" s="1430"/>
      <c r="L831" s="298">
        <f t="shared" si="188"/>
        <v>0</v>
      </c>
      <c r="M831" s="12">
        <f t="shared" si="185"/>
      </c>
      <c r="N831" s="13"/>
    </row>
    <row r="832" spans="1:14" ht="31.5">
      <c r="A832" s="23">
        <v>395</v>
      </c>
      <c r="B832" s="365"/>
      <c r="C832" s="296">
        <v>4218</v>
      </c>
      <c r="D832" s="297" t="s">
        <v>259</v>
      </c>
      <c r="E832" s="298">
        <f t="shared" si="187"/>
        <v>0</v>
      </c>
      <c r="F832" s="160"/>
      <c r="G832" s="161"/>
      <c r="H832" s="1430"/>
      <c r="I832" s="160"/>
      <c r="J832" s="161"/>
      <c r="K832" s="1430"/>
      <c r="L832" s="298">
        <f t="shared" si="188"/>
        <v>0</v>
      </c>
      <c r="M832" s="12">
        <f t="shared" si="185"/>
      </c>
      <c r="N832" s="13"/>
    </row>
    <row r="833" spans="1:14" ht="15.75">
      <c r="A833" s="18">
        <v>397</v>
      </c>
      <c r="B833" s="365"/>
      <c r="C833" s="288">
        <v>4219</v>
      </c>
      <c r="D833" s="346" t="s">
        <v>260</v>
      </c>
      <c r="E833" s="290">
        <f t="shared" si="187"/>
        <v>0</v>
      </c>
      <c r="F833" s="175"/>
      <c r="G833" s="176"/>
      <c r="H833" s="1431"/>
      <c r="I833" s="175"/>
      <c r="J833" s="176"/>
      <c r="K833" s="1431"/>
      <c r="L833" s="290">
        <f t="shared" si="188"/>
        <v>0</v>
      </c>
      <c r="M833" s="12">
        <f t="shared" si="185"/>
      </c>
      <c r="N833" s="13"/>
    </row>
    <row r="834" spans="1:14" ht="15.75">
      <c r="A834" s="14">
        <v>398</v>
      </c>
      <c r="B834" s="275">
        <v>4300</v>
      </c>
      <c r="C834" s="1753" t="s">
        <v>1760</v>
      </c>
      <c r="D834" s="1754"/>
      <c r="E834" s="313">
        <f aca="true" t="shared" si="189" ref="E834:L834">SUM(E835:E837)</f>
        <v>0</v>
      </c>
      <c r="F834" s="277">
        <f t="shared" si="189"/>
        <v>0</v>
      </c>
      <c r="G834" s="278">
        <f t="shared" si="189"/>
        <v>0</v>
      </c>
      <c r="H834" s="279">
        <f>SUM(H835:H837)</f>
        <v>0</v>
      </c>
      <c r="I834" s="277">
        <f t="shared" si="189"/>
        <v>0</v>
      </c>
      <c r="J834" s="278">
        <f t="shared" si="189"/>
        <v>0</v>
      </c>
      <c r="K834" s="279">
        <f t="shared" si="189"/>
        <v>0</v>
      </c>
      <c r="L834" s="313">
        <f t="shared" si="189"/>
        <v>0</v>
      </c>
      <c r="M834" s="12">
        <f t="shared" si="185"/>
      </c>
      <c r="N834" s="13"/>
    </row>
    <row r="835" spans="1:14" ht="15.75">
      <c r="A835" s="14">
        <v>399</v>
      </c>
      <c r="B835" s="365"/>
      <c r="C835" s="282">
        <v>4301</v>
      </c>
      <c r="D835" s="314" t="s">
        <v>261</v>
      </c>
      <c r="E835" s="284">
        <f aca="true" t="shared" si="190" ref="E835:E840">F835+G835+H835</f>
        <v>0</v>
      </c>
      <c r="F835" s="154"/>
      <c r="G835" s="155"/>
      <c r="H835" s="1425"/>
      <c r="I835" s="154"/>
      <c r="J835" s="155"/>
      <c r="K835" s="1425"/>
      <c r="L835" s="284">
        <f aca="true" t="shared" si="191" ref="L835:L840">I835+J835+K835</f>
        <v>0</v>
      </c>
      <c r="M835" s="12">
        <f t="shared" si="185"/>
      </c>
      <c r="N835" s="13"/>
    </row>
    <row r="836" spans="1:14" ht="15.75">
      <c r="A836" s="14">
        <v>400</v>
      </c>
      <c r="B836" s="365"/>
      <c r="C836" s="296">
        <v>4302</v>
      </c>
      <c r="D836" s="366" t="s">
        <v>262</v>
      </c>
      <c r="E836" s="298">
        <f t="shared" si="190"/>
        <v>0</v>
      </c>
      <c r="F836" s="160"/>
      <c r="G836" s="161"/>
      <c r="H836" s="1430"/>
      <c r="I836" s="160"/>
      <c r="J836" s="161"/>
      <c r="K836" s="1430"/>
      <c r="L836" s="298">
        <f t="shared" si="191"/>
        <v>0</v>
      </c>
      <c r="M836" s="12">
        <f t="shared" si="185"/>
      </c>
      <c r="N836" s="13"/>
    </row>
    <row r="837" spans="1:14" ht="15.75">
      <c r="A837" s="14">
        <v>401</v>
      </c>
      <c r="B837" s="365"/>
      <c r="C837" s="288">
        <v>4309</v>
      </c>
      <c r="D837" s="304" t="s">
        <v>263</v>
      </c>
      <c r="E837" s="290">
        <f t="shared" si="190"/>
        <v>0</v>
      </c>
      <c r="F837" s="175"/>
      <c r="G837" s="176"/>
      <c r="H837" s="1431"/>
      <c r="I837" s="175"/>
      <c r="J837" s="176"/>
      <c r="K837" s="1431"/>
      <c r="L837" s="290">
        <f t="shared" si="191"/>
        <v>0</v>
      </c>
      <c r="M837" s="12">
        <f t="shared" si="185"/>
      </c>
      <c r="N837" s="13"/>
    </row>
    <row r="838" spans="1:14" ht="15.75">
      <c r="A838" s="14">
        <v>402</v>
      </c>
      <c r="B838" s="275">
        <v>4400</v>
      </c>
      <c r="C838" s="1753" t="s">
        <v>1757</v>
      </c>
      <c r="D838" s="1754"/>
      <c r="E838" s="313">
        <f t="shared" si="190"/>
        <v>0</v>
      </c>
      <c r="F838" s="1432"/>
      <c r="G838" s="1433"/>
      <c r="H838" s="1434"/>
      <c r="I838" s="1432"/>
      <c r="J838" s="1433"/>
      <c r="K838" s="1434"/>
      <c r="L838" s="313">
        <f t="shared" si="191"/>
        <v>0</v>
      </c>
      <c r="M838" s="12">
        <f t="shared" si="185"/>
      </c>
      <c r="N838" s="13"/>
    </row>
    <row r="839" spans="1:14" ht="15.75">
      <c r="A839" s="40">
        <v>404</v>
      </c>
      <c r="B839" s="275">
        <v>4500</v>
      </c>
      <c r="C839" s="1753" t="s">
        <v>1758</v>
      </c>
      <c r="D839" s="1754"/>
      <c r="E839" s="313">
        <f t="shared" si="190"/>
        <v>0</v>
      </c>
      <c r="F839" s="1432"/>
      <c r="G839" s="1433"/>
      <c r="H839" s="1434"/>
      <c r="I839" s="1432"/>
      <c r="J839" s="1433"/>
      <c r="K839" s="1434"/>
      <c r="L839" s="313">
        <f t="shared" si="191"/>
        <v>0</v>
      </c>
      <c r="M839" s="12">
        <f t="shared" si="185"/>
      </c>
      <c r="N839" s="13"/>
    </row>
    <row r="840" spans="1:14" ht="15.75">
      <c r="A840" s="40">
        <v>404</v>
      </c>
      <c r="B840" s="275">
        <v>4600</v>
      </c>
      <c r="C840" s="1755" t="s">
        <v>264</v>
      </c>
      <c r="D840" s="1756"/>
      <c r="E840" s="313">
        <f t="shared" si="190"/>
        <v>0</v>
      </c>
      <c r="F840" s="1432"/>
      <c r="G840" s="1433"/>
      <c r="H840" s="1434"/>
      <c r="I840" s="1432"/>
      <c r="J840" s="1433"/>
      <c r="K840" s="1434"/>
      <c r="L840" s="313">
        <f t="shared" si="191"/>
        <v>0</v>
      </c>
      <c r="M840" s="12">
        <f t="shared" si="185"/>
      </c>
      <c r="N840" s="13"/>
    </row>
    <row r="841" spans="1:14" ht="15.75">
      <c r="A841" s="22">
        <v>440</v>
      </c>
      <c r="B841" s="275">
        <v>4900</v>
      </c>
      <c r="C841" s="1753" t="s">
        <v>291</v>
      </c>
      <c r="D841" s="1754"/>
      <c r="E841" s="313">
        <f aca="true" t="shared" si="192" ref="E841:L841">+E842+E843</f>
        <v>0</v>
      </c>
      <c r="F841" s="277">
        <f t="shared" si="192"/>
        <v>0</v>
      </c>
      <c r="G841" s="278">
        <f t="shared" si="192"/>
        <v>0</v>
      </c>
      <c r="H841" s="279">
        <f>+H842+H843</f>
        <v>0</v>
      </c>
      <c r="I841" s="277">
        <f t="shared" si="192"/>
        <v>0</v>
      </c>
      <c r="J841" s="278">
        <f t="shared" si="192"/>
        <v>0</v>
      </c>
      <c r="K841" s="279">
        <f t="shared" si="192"/>
        <v>0</v>
      </c>
      <c r="L841" s="313">
        <f t="shared" si="192"/>
        <v>0</v>
      </c>
      <c r="M841" s="12">
        <f t="shared" si="185"/>
      </c>
      <c r="N841" s="13"/>
    </row>
    <row r="842" spans="1:14" ht="15.75">
      <c r="A842" s="22">
        <v>450</v>
      </c>
      <c r="B842" s="365"/>
      <c r="C842" s="282">
        <v>4901</v>
      </c>
      <c r="D842" s="367" t="s">
        <v>292</v>
      </c>
      <c r="E842" s="284">
        <f>F842+G842+H842</f>
        <v>0</v>
      </c>
      <c r="F842" s="154"/>
      <c r="G842" s="155"/>
      <c r="H842" s="1425"/>
      <c r="I842" s="154"/>
      <c r="J842" s="155"/>
      <c r="K842" s="1425"/>
      <c r="L842" s="284">
        <f>I842+J842+K842</f>
        <v>0</v>
      </c>
      <c r="M842" s="12">
        <f t="shared" si="185"/>
      </c>
      <c r="N842" s="13"/>
    </row>
    <row r="843" spans="1:14" ht="15.75">
      <c r="A843" s="22">
        <v>495</v>
      </c>
      <c r="B843" s="365"/>
      <c r="C843" s="288">
        <v>4902</v>
      </c>
      <c r="D843" s="304" t="s">
        <v>293</v>
      </c>
      <c r="E843" s="290">
        <f>F843+G843+H843</f>
        <v>0</v>
      </c>
      <c r="F843" s="175"/>
      <c r="G843" s="176"/>
      <c r="H843" s="1431"/>
      <c r="I843" s="175"/>
      <c r="J843" s="176"/>
      <c r="K843" s="1431"/>
      <c r="L843" s="290">
        <f>I843+J843+K843</f>
        <v>0</v>
      </c>
      <c r="M843" s="12">
        <f t="shared" si="185"/>
      </c>
      <c r="N843" s="13"/>
    </row>
    <row r="844" spans="1:14" ht="15.75">
      <c r="A844" s="23">
        <v>500</v>
      </c>
      <c r="B844" s="368">
        <v>5100</v>
      </c>
      <c r="C844" s="1751" t="s">
        <v>265</v>
      </c>
      <c r="D844" s="1752"/>
      <c r="E844" s="313">
        <f>F844+G844+H844</f>
        <v>0</v>
      </c>
      <c r="F844" s="1432"/>
      <c r="G844" s="1433"/>
      <c r="H844" s="1434"/>
      <c r="I844" s="1432"/>
      <c r="J844" s="1433"/>
      <c r="K844" s="1434"/>
      <c r="L844" s="313">
        <f>I844+J844+K844</f>
        <v>0</v>
      </c>
      <c r="M844" s="12">
        <f t="shared" si="185"/>
      </c>
      <c r="N844" s="13"/>
    </row>
    <row r="845" spans="1:14" ht="15.75">
      <c r="A845" s="23">
        <v>505</v>
      </c>
      <c r="B845" s="368">
        <v>5200</v>
      </c>
      <c r="C845" s="1751" t="s">
        <v>266</v>
      </c>
      <c r="D845" s="1752"/>
      <c r="E845" s="313">
        <f aca="true" t="shared" si="193" ref="E845:L845">SUM(E846:E852)</f>
        <v>0</v>
      </c>
      <c r="F845" s="277">
        <f t="shared" si="193"/>
        <v>0</v>
      </c>
      <c r="G845" s="278">
        <f t="shared" si="193"/>
        <v>0</v>
      </c>
      <c r="H845" s="279">
        <f>SUM(H846:H852)</f>
        <v>0</v>
      </c>
      <c r="I845" s="277">
        <f t="shared" si="193"/>
        <v>0</v>
      </c>
      <c r="J845" s="278">
        <f t="shared" si="193"/>
        <v>0</v>
      </c>
      <c r="K845" s="279">
        <f t="shared" si="193"/>
        <v>0</v>
      </c>
      <c r="L845" s="313">
        <f t="shared" si="193"/>
        <v>0</v>
      </c>
      <c r="M845" s="12">
        <f t="shared" si="185"/>
      </c>
      <c r="N845" s="13"/>
    </row>
    <row r="846" spans="1:14" ht="15.75">
      <c r="A846" s="23">
        <v>510</v>
      </c>
      <c r="B846" s="369"/>
      <c r="C846" s="370">
        <v>5201</v>
      </c>
      <c r="D846" s="371" t="s">
        <v>267</v>
      </c>
      <c r="E846" s="284">
        <f aca="true" t="shared" si="194" ref="E846:E852">F846+G846+H846</f>
        <v>0</v>
      </c>
      <c r="F846" s="154"/>
      <c r="G846" s="155"/>
      <c r="H846" s="1425"/>
      <c r="I846" s="154"/>
      <c r="J846" s="155"/>
      <c r="K846" s="1425"/>
      <c r="L846" s="284">
        <f aca="true" t="shared" si="195" ref="L846:L852">I846+J846+K846</f>
        <v>0</v>
      </c>
      <c r="M846" s="12">
        <f t="shared" si="185"/>
      </c>
      <c r="N846" s="13"/>
    </row>
    <row r="847" spans="1:14" ht="15.75">
      <c r="A847" s="23">
        <v>515</v>
      </c>
      <c r="B847" s="369"/>
      <c r="C847" s="372">
        <v>5202</v>
      </c>
      <c r="D847" s="373" t="s">
        <v>268</v>
      </c>
      <c r="E847" s="298">
        <f t="shared" si="194"/>
        <v>0</v>
      </c>
      <c r="F847" s="160"/>
      <c r="G847" s="161"/>
      <c r="H847" s="1430"/>
      <c r="I847" s="160"/>
      <c r="J847" s="161"/>
      <c r="K847" s="1430"/>
      <c r="L847" s="298">
        <f t="shared" si="195"/>
        <v>0</v>
      </c>
      <c r="M847" s="12">
        <f t="shared" si="185"/>
      </c>
      <c r="N847" s="13"/>
    </row>
    <row r="848" spans="1:14" ht="15.75">
      <c r="A848" s="23">
        <v>520</v>
      </c>
      <c r="B848" s="369"/>
      <c r="C848" s="372">
        <v>5203</v>
      </c>
      <c r="D848" s="373" t="s">
        <v>674</v>
      </c>
      <c r="E848" s="298">
        <f t="shared" si="194"/>
        <v>0</v>
      </c>
      <c r="F848" s="160"/>
      <c r="G848" s="161"/>
      <c r="H848" s="1430"/>
      <c r="I848" s="160"/>
      <c r="J848" s="161"/>
      <c r="K848" s="1430"/>
      <c r="L848" s="298">
        <f t="shared" si="195"/>
        <v>0</v>
      </c>
      <c r="M848" s="12">
        <f t="shared" si="185"/>
      </c>
      <c r="N848" s="13"/>
    </row>
    <row r="849" spans="1:14" ht="15.75">
      <c r="A849" s="23">
        <v>525</v>
      </c>
      <c r="B849" s="369"/>
      <c r="C849" s="372">
        <v>5204</v>
      </c>
      <c r="D849" s="373" t="s">
        <v>675</v>
      </c>
      <c r="E849" s="298">
        <f t="shared" si="194"/>
        <v>0</v>
      </c>
      <c r="F849" s="160"/>
      <c r="G849" s="161"/>
      <c r="H849" s="1430"/>
      <c r="I849" s="160"/>
      <c r="J849" s="161"/>
      <c r="K849" s="1430"/>
      <c r="L849" s="298">
        <f t="shared" si="195"/>
        <v>0</v>
      </c>
      <c r="M849" s="12">
        <f t="shared" si="185"/>
      </c>
      <c r="N849" s="13"/>
    </row>
    <row r="850" spans="1:14" ht="15.75">
      <c r="A850" s="22">
        <v>635</v>
      </c>
      <c r="B850" s="369"/>
      <c r="C850" s="372">
        <v>5205</v>
      </c>
      <c r="D850" s="373" t="s">
        <v>676</v>
      </c>
      <c r="E850" s="298">
        <f t="shared" si="194"/>
        <v>0</v>
      </c>
      <c r="F850" s="160"/>
      <c r="G850" s="161"/>
      <c r="H850" s="1430"/>
      <c r="I850" s="160"/>
      <c r="J850" s="161"/>
      <c r="K850" s="1430"/>
      <c r="L850" s="298">
        <f t="shared" si="195"/>
        <v>0</v>
      </c>
      <c r="M850" s="12">
        <f t="shared" si="185"/>
      </c>
      <c r="N850" s="13"/>
    </row>
    <row r="851" spans="1:14" ht="15.75">
      <c r="A851" s="23">
        <v>640</v>
      </c>
      <c r="B851" s="369"/>
      <c r="C851" s="372">
        <v>5206</v>
      </c>
      <c r="D851" s="373" t="s">
        <v>677</v>
      </c>
      <c r="E851" s="298">
        <f t="shared" si="194"/>
        <v>0</v>
      </c>
      <c r="F851" s="160"/>
      <c r="G851" s="161"/>
      <c r="H851" s="1430"/>
      <c r="I851" s="160"/>
      <c r="J851" s="161"/>
      <c r="K851" s="1430"/>
      <c r="L851" s="298">
        <f t="shared" si="195"/>
        <v>0</v>
      </c>
      <c r="M851" s="12">
        <f t="shared" si="185"/>
      </c>
      <c r="N851" s="13"/>
    </row>
    <row r="852" spans="1:14" ht="15.75">
      <c r="A852" s="23">
        <v>645</v>
      </c>
      <c r="B852" s="369"/>
      <c r="C852" s="374">
        <v>5219</v>
      </c>
      <c r="D852" s="375" t="s">
        <v>678</v>
      </c>
      <c r="E852" s="290">
        <f t="shared" si="194"/>
        <v>0</v>
      </c>
      <c r="F852" s="175"/>
      <c r="G852" s="176"/>
      <c r="H852" s="1431"/>
      <c r="I852" s="175"/>
      <c r="J852" s="176"/>
      <c r="K852" s="1431"/>
      <c r="L852" s="290">
        <f t="shared" si="195"/>
        <v>0</v>
      </c>
      <c r="M852" s="12">
        <f t="shared" si="185"/>
      </c>
      <c r="N852" s="13"/>
    </row>
    <row r="853" spans="1:14" ht="15.75">
      <c r="A853" s="23">
        <v>650</v>
      </c>
      <c r="B853" s="368">
        <v>5300</v>
      </c>
      <c r="C853" s="1751" t="s">
        <v>679</v>
      </c>
      <c r="D853" s="1752"/>
      <c r="E853" s="313">
        <f aca="true" t="shared" si="196" ref="E853:L853">SUM(E854:E855)</f>
        <v>0</v>
      </c>
      <c r="F853" s="277">
        <f t="shared" si="196"/>
        <v>0</v>
      </c>
      <c r="G853" s="278">
        <f t="shared" si="196"/>
        <v>0</v>
      </c>
      <c r="H853" s="279">
        <f>SUM(H854:H855)</f>
        <v>0</v>
      </c>
      <c r="I853" s="277">
        <f t="shared" si="196"/>
        <v>0</v>
      </c>
      <c r="J853" s="278">
        <f t="shared" si="196"/>
        <v>0</v>
      </c>
      <c r="K853" s="279">
        <f t="shared" si="196"/>
        <v>0</v>
      </c>
      <c r="L853" s="313">
        <f t="shared" si="196"/>
        <v>0</v>
      </c>
      <c r="M853" s="12">
        <f t="shared" si="185"/>
      </c>
      <c r="N853" s="13"/>
    </row>
    <row r="854" spans="1:14" ht="15.75">
      <c r="A854" s="22">
        <v>655</v>
      </c>
      <c r="B854" s="369"/>
      <c r="C854" s="370">
        <v>5301</v>
      </c>
      <c r="D854" s="371" t="s">
        <v>334</v>
      </c>
      <c r="E854" s="284">
        <f>F854+G854+H854</f>
        <v>0</v>
      </c>
      <c r="F854" s="154"/>
      <c r="G854" s="155"/>
      <c r="H854" s="1425"/>
      <c r="I854" s="154"/>
      <c r="J854" s="155"/>
      <c r="K854" s="1425"/>
      <c r="L854" s="284">
        <f>I854+J854+K854</f>
        <v>0</v>
      </c>
      <c r="M854" s="12">
        <f t="shared" si="185"/>
      </c>
      <c r="N854" s="13"/>
    </row>
    <row r="855" spans="1:14" ht="15.75">
      <c r="A855" s="22">
        <v>665</v>
      </c>
      <c r="B855" s="369"/>
      <c r="C855" s="374">
        <v>5309</v>
      </c>
      <c r="D855" s="375" t="s">
        <v>680</v>
      </c>
      <c r="E855" s="290">
        <f>F855+G855+H855</f>
        <v>0</v>
      </c>
      <c r="F855" s="175"/>
      <c r="G855" s="176"/>
      <c r="H855" s="1431"/>
      <c r="I855" s="175"/>
      <c r="J855" s="176"/>
      <c r="K855" s="1431"/>
      <c r="L855" s="290">
        <f>I855+J855+K855</f>
        <v>0</v>
      </c>
      <c r="M855" s="12">
        <f t="shared" si="185"/>
      </c>
      <c r="N855" s="13"/>
    </row>
    <row r="856" spans="1:14" ht="15.75">
      <c r="A856" s="22">
        <v>675</v>
      </c>
      <c r="B856" s="368">
        <v>5400</v>
      </c>
      <c r="C856" s="1751" t="s">
        <v>741</v>
      </c>
      <c r="D856" s="1752"/>
      <c r="E856" s="313">
        <f>F856+G856+H856</f>
        <v>0</v>
      </c>
      <c r="F856" s="1432"/>
      <c r="G856" s="1433"/>
      <c r="H856" s="1434"/>
      <c r="I856" s="1432"/>
      <c r="J856" s="1433"/>
      <c r="K856" s="1434"/>
      <c r="L856" s="313">
        <f>I856+J856+K856</f>
        <v>0</v>
      </c>
      <c r="M856" s="12">
        <f t="shared" si="185"/>
      </c>
      <c r="N856" s="13"/>
    </row>
    <row r="857" spans="1:14" ht="15.75">
      <c r="A857" s="22">
        <v>685</v>
      </c>
      <c r="B857" s="275">
        <v>5500</v>
      </c>
      <c r="C857" s="1753" t="s">
        <v>742</v>
      </c>
      <c r="D857" s="1754"/>
      <c r="E857" s="313">
        <f aca="true" t="shared" si="197" ref="E857:L857">SUM(E858:E861)</f>
        <v>0</v>
      </c>
      <c r="F857" s="277">
        <f t="shared" si="197"/>
        <v>0</v>
      </c>
      <c r="G857" s="278">
        <f t="shared" si="197"/>
        <v>0</v>
      </c>
      <c r="H857" s="279">
        <f>SUM(H858:H861)</f>
        <v>0</v>
      </c>
      <c r="I857" s="277">
        <f t="shared" si="197"/>
        <v>0</v>
      </c>
      <c r="J857" s="278">
        <f t="shared" si="197"/>
        <v>0</v>
      </c>
      <c r="K857" s="279">
        <f t="shared" si="197"/>
        <v>0</v>
      </c>
      <c r="L857" s="313">
        <f t="shared" si="197"/>
        <v>0</v>
      </c>
      <c r="M857" s="12">
        <f t="shared" si="185"/>
      </c>
      <c r="N857" s="13"/>
    </row>
    <row r="858" spans="1:14" ht="15.75">
      <c r="A858" s="23">
        <v>690</v>
      </c>
      <c r="B858" s="365"/>
      <c r="C858" s="282">
        <v>5501</v>
      </c>
      <c r="D858" s="314" t="s">
        <v>743</v>
      </c>
      <c r="E858" s="284">
        <f>F858+G858+H858</f>
        <v>0</v>
      </c>
      <c r="F858" s="154"/>
      <c r="G858" s="155"/>
      <c r="H858" s="1425"/>
      <c r="I858" s="154"/>
      <c r="J858" s="155"/>
      <c r="K858" s="1425"/>
      <c r="L858" s="284">
        <f>I858+J858+K858</f>
        <v>0</v>
      </c>
      <c r="M858" s="12">
        <f t="shared" si="185"/>
      </c>
      <c r="N858" s="13"/>
    </row>
    <row r="859" spans="1:14" ht="15.75">
      <c r="A859" s="23">
        <v>695</v>
      </c>
      <c r="B859" s="365"/>
      <c r="C859" s="296">
        <v>5502</v>
      </c>
      <c r="D859" s="297" t="s">
        <v>744</v>
      </c>
      <c r="E859" s="298">
        <f>F859+G859+H859</f>
        <v>0</v>
      </c>
      <c r="F859" s="160"/>
      <c r="G859" s="161"/>
      <c r="H859" s="1430"/>
      <c r="I859" s="160"/>
      <c r="J859" s="161"/>
      <c r="K859" s="1430"/>
      <c r="L859" s="298">
        <f>I859+J859+K859</f>
        <v>0</v>
      </c>
      <c r="M859" s="12">
        <f t="shared" si="185"/>
      </c>
      <c r="N859" s="13"/>
    </row>
    <row r="860" spans="1:14" ht="15.75">
      <c r="A860" s="22">
        <v>700</v>
      </c>
      <c r="B860" s="365"/>
      <c r="C860" s="296">
        <v>5503</v>
      </c>
      <c r="D860" s="366" t="s">
        <v>745</v>
      </c>
      <c r="E860" s="298">
        <f>F860+G860+H860</f>
        <v>0</v>
      </c>
      <c r="F860" s="160"/>
      <c r="G860" s="161"/>
      <c r="H860" s="1430"/>
      <c r="I860" s="160"/>
      <c r="J860" s="161"/>
      <c r="K860" s="1430"/>
      <c r="L860" s="298">
        <f>I860+J860+K860</f>
        <v>0</v>
      </c>
      <c r="M860" s="12">
        <f t="shared" si="185"/>
      </c>
      <c r="N860" s="13"/>
    </row>
    <row r="861" spans="1:14" ht="15.75">
      <c r="A861" s="22">
        <v>710</v>
      </c>
      <c r="B861" s="365"/>
      <c r="C861" s="288">
        <v>5504</v>
      </c>
      <c r="D861" s="342" t="s">
        <v>746</v>
      </c>
      <c r="E861" s="290">
        <f>F861+G861+H861</f>
        <v>0</v>
      </c>
      <c r="F861" s="175"/>
      <c r="G861" s="176"/>
      <c r="H861" s="1431"/>
      <c r="I861" s="175"/>
      <c r="J861" s="176"/>
      <c r="K861" s="1431"/>
      <c r="L861" s="290">
        <f>I861+J861+K861</f>
        <v>0</v>
      </c>
      <c r="M861" s="12">
        <f t="shared" si="185"/>
      </c>
      <c r="N861" s="13"/>
    </row>
    <row r="862" spans="1:14" ht="15.75">
      <c r="A862" s="23">
        <v>715</v>
      </c>
      <c r="B862" s="368">
        <v>5700</v>
      </c>
      <c r="C862" s="1746" t="s">
        <v>987</v>
      </c>
      <c r="D862" s="1747"/>
      <c r="E862" s="313">
        <f aca="true" t="shared" si="198" ref="E862:L862">SUM(E863:E865)</f>
        <v>0</v>
      </c>
      <c r="F862" s="277">
        <f t="shared" si="198"/>
        <v>0</v>
      </c>
      <c r="G862" s="278">
        <f t="shared" si="198"/>
        <v>0</v>
      </c>
      <c r="H862" s="279">
        <f>SUM(H863:H865)</f>
        <v>0</v>
      </c>
      <c r="I862" s="277">
        <f t="shared" si="198"/>
        <v>0</v>
      </c>
      <c r="J862" s="278">
        <f t="shared" si="198"/>
        <v>0</v>
      </c>
      <c r="K862" s="279">
        <f t="shared" si="198"/>
        <v>0</v>
      </c>
      <c r="L862" s="313">
        <f t="shared" si="198"/>
        <v>0</v>
      </c>
      <c r="M862" s="12">
        <f t="shared" si="185"/>
      </c>
      <c r="N862" s="13"/>
    </row>
    <row r="863" spans="1:14" ht="15.75">
      <c r="A863" s="23">
        <v>720</v>
      </c>
      <c r="B863" s="369"/>
      <c r="C863" s="370">
        <v>5701</v>
      </c>
      <c r="D863" s="371" t="s">
        <v>747</v>
      </c>
      <c r="E863" s="284">
        <f>F863+G863+H863</f>
        <v>0</v>
      </c>
      <c r="F863" s="154"/>
      <c r="G863" s="155"/>
      <c r="H863" s="1425"/>
      <c r="I863" s="154"/>
      <c r="J863" s="155"/>
      <c r="K863" s="1425"/>
      <c r="L863" s="284">
        <f>I863+J863+K863</f>
        <v>0</v>
      </c>
      <c r="M863" s="12">
        <f t="shared" si="185"/>
      </c>
      <c r="N863" s="13"/>
    </row>
    <row r="864" spans="1:14" ht="36" customHeight="1">
      <c r="A864" s="23">
        <v>725</v>
      </c>
      <c r="B864" s="369"/>
      <c r="C864" s="376">
        <v>5702</v>
      </c>
      <c r="D864" s="377" t="s">
        <v>748</v>
      </c>
      <c r="E864" s="317">
        <f>F864+G864+H864</f>
        <v>0</v>
      </c>
      <c r="F864" s="166"/>
      <c r="G864" s="167"/>
      <c r="H864" s="1426"/>
      <c r="I864" s="166"/>
      <c r="J864" s="167"/>
      <c r="K864" s="1426"/>
      <c r="L864" s="317">
        <f>I864+J864+K864</f>
        <v>0</v>
      </c>
      <c r="M864" s="12">
        <f t="shared" si="185"/>
      </c>
      <c r="N864" s="13"/>
    </row>
    <row r="865" spans="1:14" ht="15.75">
      <c r="A865" s="23">
        <v>730</v>
      </c>
      <c r="B865" s="295"/>
      <c r="C865" s="378">
        <v>4071</v>
      </c>
      <c r="D865" s="379" t="s">
        <v>749</v>
      </c>
      <c r="E865" s="380">
        <f>F865+G865+H865</f>
        <v>0</v>
      </c>
      <c r="F865" s="1427"/>
      <c r="G865" s="1428"/>
      <c r="H865" s="1429"/>
      <c r="I865" s="1427"/>
      <c r="J865" s="1428"/>
      <c r="K865" s="1429"/>
      <c r="L865" s="380">
        <f>I865+J865+K865</f>
        <v>0</v>
      </c>
      <c r="M865" s="12">
        <f t="shared" si="185"/>
      </c>
      <c r="N865" s="13"/>
    </row>
    <row r="866" spans="1:14" ht="15.75">
      <c r="A866" s="23">
        <v>735</v>
      </c>
      <c r="B866" s="586"/>
      <c r="C866" s="1748" t="s">
        <v>750</v>
      </c>
      <c r="D866" s="1749"/>
      <c r="E866" s="1448"/>
      <c r="F866" s="1448"/>
      <c r="G866" s="1448"/>
      <c r="H866" s="1448"/>
      <c r="I866" s="1448"/>
      <c r="J866" s="1448"/>
      <c r="K866" s="1448"/>
      <c r="L866" s="1449"/>
      <c r="M866" s="12">
        <f t="shared" si="185"/>
      </c>
      <c r="N866" s="13"/>
    </row>
    <row r="867" spans="1:14" ht="15.75">
      <c r="A867" s="23">
        <v>740</v>
      </c>
      <c r="B867" s="384">
        <v>98</v>
      </c>
      <c r="C867" s="1748" t="s">
        <v>750</v>
      </c>
      <c r="D867" s="1749"/>
      <c r="E867" s="385">
        <f>F867+G867+H867</f>
        <v>0</v>
      </c>
      <c r="F867" s="1439"/>
      <c r="G867" s="1440"/>
      <c r="H867" s="1441"/>
      <c r="I867" s="1471">
        <v>0</v>
      </c>
      <c r="J867" s="1472">
        <v>0</v>
      </c>
      <c r="K867" s="1473">
        <v>0</v>
      </c>
      <c r="L867" s="385">
        <f>I867+J867+K867</f>
        <v>0</v>
      </c>
      <c r="M867" s="12">
        <f t="shared" si="185"/>
      </c>
      <c r="N867" s="13"/>
    </row>
    <row r="868" spans="1:14" ht="15.75">
      <c r="A868" s="23">
        <v>745</v>
      </c>
      <c r="B868" s="1443"/>
      <c r="C868" s="1444"/>
      <c r="D868" s="1445"/>
      <c r="E868" s="272"/>
      <c r="F868" s="272"/>
      <c r="G868" s="272"/>
      <c r="H868" s="272"/>
      <c r="I868" s="272"/>
      <c r="J868" s="272"/>
      <c r="K868" s="272"/>
      <c r="L868" s="273"/>
      <c r="M868" s="12">
        <f t="shared" si="185"/>
      </c>
      <c r="N868" s="13"/>
    </row>
    <row r="869" spans="1:14" ht="15.75">
      <c r="A869" s="22">
        <v>750</v>
      </c>
      <c r="B869" s="1446"/>
      <c r="C869" s="111"/>
      <c r="D869" s="1447"/>
      <c r="E869" s="221"/>
      <c r="F869" s="221"/>
      <c r="G869" s="221"/>
      <c r="H869" s="221"/>
      <c r="I869" s="221"/>
      <c r="J869" s="221"/>
      <c r="K869" s="221"/>
      <c r="L869" s="392"/>
      <c r="M869" s="12">
        <f t="shared" si="185"/>
      </c>
      <c r="N869" s="13"/>
    </row>
    <row r="870" spans="1:14" ht="15.75">
      <c r="A870" s="23">
        <v>755</v>
      </c>
      <c r="B870" s="1446"/>
      <c r="C870" s="111"/>
      <c r="D870" s="1447"/>
      <c r="E870" s="221"/>
      <c r="F870" s="221"/>
      <c r="G870" s="221"/>
      <c r="H870" s="221"/>
      <c r="I870" s="221"/>
      <c r="J870" s="221"/>
      <c r="K870" s="221"/>
      <c r="L870" s="392"/>
      <c r="M870" s="12">
        <f t="shared" si="185"/>
      </c>
      <c r="N870" s="13"/>
    </row>
    <row r="871" spans="1:14" ht="16.5" thickBot="1">
      <c r="A871" s="23">
        <v>760</v>
      </c>
      <c r="B871" s="1474"/>
      <c r="C871" s="396" t="s">
        <v>800</v>
      </c>
      <c r="D871" s="1442">
        <f>+B871</f>
        <v>0</v>
      </c>
      <c r="E871" s="398">
        <f aca="true" t="shared" si="199" ref="E871:L871">SUM(E757,E760,E766,E774,E775,E793,E797,E803,E806,E807,E808,E809,E810,E817,E824,E825,E826,E827,E834,E838,E839,E840,E841,E844,E845,E853,E856,E857,E862)+E867</f>
        <v>0</v>
      </c>
      <c r="F871" s="399">
        <f t="shared" si="199"/>
        <v>0</v>
      </c>
      <c r="G871" s="400">
        <f t="shared" si="199"/>
        <v>0</v>
      </c>
      <c r="H871" s="401">
        <f>SUM(H757,H760,H766,H774,H775,H793,H797,H803,H806,H807,H808,H809,H810,H817,H824,H825,H826,H827,H834,H838,H839,H840,H841,H844,H845,H853,H856,H857,H862)+H867</f>
        <v>0</v>
      </c>
      <c r="I871" s="399">
        <f t="shared" si="199"/>
        <v>163717</v>
      </c>
      <c r="J871" s="400">
        <f t="shared" si="199"/>
        <v>0</v>
      </c>
      <c r="K871" s="401">
        <f t="shared" si="199"/>
        <v>0</v>
      </c>
      <c r="L871" s="398">
        <f t="shared" si="199"/>
        <v>163717</v>
      </c>
      <c r="M871" s="12">
        <f>(IF($E871&lt;&gt;0,$M$2,IF($L871&lt;&gt;0,$M$2,"")))</f>
        <v>1</v>
      </c>
      <c r="N871" s="73" t="str">
        <f>LEFT(C754,1)</f>
        <v>5</v>
      </c>
    </row>
    <row r="872" spans="1:13" ht="16.5" thickTop="1">
      <c r="A872" s="22">
        <v>765</v>
      </c>
      <c r="B872" s="79" t="s">
        <v>127</v>
      </c>
      <c r="C872" s="1"/>
      <c r="L872" s="6"/>
      <c r="M872" s="7">
        <f>(IF($E871&lt;&gt;0,$M$2,IF($L871&lt;&gt;0,$M$2,"")))</f>
        <v>1</v>
      </c>
    </row>
    <row r="873" spans="1:13" ht="15">
      <c r="A873" s="22">
        <v>775</v>
      </c>
      <c r="B873" s="1372"/>
      <c r="C873" s="1372"/>
      <c r="D873" s="1373"/>
      <c r="E873" s="1372"/>
      <c r="F873" s="1372"/>
      <c r="G873" s="1372"/>
      <c r="H873" s="1372"/>
      <c r="I873" s="1372"/>
      <c r="J873" s="1372"/>
      <c r="K873" s="1372"/>
      <c r="L873" s="1374"/>
      <c r="M873" s="7">
        <f>(IF($E871&lt;&gt;0,$M$2,IF($L871&lt;&gt;0,$M$2,"")))</f>
        <v>1</v>
      </c>
    </row>
    <row r="874" spans="1:13" ht="15">
      <c r="A874" s="23">
        <v>780</v>
      </c>
      <c r="B874" s="6"/>
      <c r="C874" s="6"/>
      <c r="D874" s="525"/>
      <c r="E874" s="38"/>
      <c r="F874" s="38"/>
      <c r="G874" s="38"/>
      <c r="H874" s="38"/>
      <c r="I874" s="38"/>
      <c r="J874" s="38"/>
      <c r="K874" s="38"/>
      <c r="L874" s="38"/>
      <c r="M874" s="7">
        <f>(IF($E1006&lt;&gt;0,$M$2,IF($L1006&lt;&gt;0,$M$2,"")))</f>
        <v>1</v>
      </c>
    </row>
    <row r="875" spans="1:13" ht="15">
      <c r="A875" s="23">
        <v>785</v>
      </c>
      <c r="B875" s="6"/>
      <c r="C875" s="1370"/>
      <c r="D875" s="1371"/>
      <c r="E875" s="38"/>
      <c r="F875" s="38"/>
      <c r="G875" s="38"/>
      <c r="H875" s="38"/>
      <c r="I875" s="38"/>
      <c r="J875" s="38"/>
      <c r="K875" s="38"/>
      <c r="L875" s="38"/>
      <c r="M875" s="7">
        <f>(IF($E1006&lt;&gt;0,$M$2,IF($L1006&lt;&gt;0,$M$2,"")))</f>
        <v>1</v>
      </c>
    </row>
    <row r="876" spans="1:13" ht="15.75">
      <c r="A876" s="23">
        <v>790</v>
      </c>
      <c r="B876" s="1738" t="str">
        <f>$B$7</f>
        <v>ОТЧЕТНИ ДАННИ ПО ЕБК ЗА СМЕТКИТЕ ЗА СРЕДСТВАТА ОТ ЕВРОПЕЙСКИЯ СЪЮЗ - КСФ</v>
      </c>
      <c r="C876" s="1739"/>
      <c r="D876" s="1739"/>
      <c r="E876" s="245"/>
      <c r="F876" s="245"/>
      <c r="G876" s="240"/>
      <c r="H876" s="240"/>
      <c r="I876" s="240"/>
      <c r="J876" s="240"/>
      <c r="K876" s="240"/>
      <c r="L876" s="240"/>
      <c r="M876" s="7">
        <f>(IF($E1006&lt;&gt;0,$M$2,IF($L1006&lt;&gt;0,$M$2,"")))</f>
        <v>1</v>
      </c>
    </row>
    <row r="877" spans="1:13" ht="15.75">
      <c r="A877" s="23">
        <v>795</v>
      </c>
      <c r="B877" s="231"/>
      <c r="C877" s="394"/>
      <c r="D877" s="403"/>
      <c r="E877" s="409" t="s">
        <v>502</v>
      </c>
      <c r="F877" s="409" t="s">
        <v>897</v>
      </c>
      <c r="G877" s="240"/>
      <c r="H877" s="1367" t="s">
        <v>1349</v>
      </c>
      <c r="I877" s="1368"/>
      <c r="J877" s="1369"/>
      <c r="K877" s="240"/>
      <c r="L877" s="240"/>
      <c r="M877" s="7">
        <f>(IF($E1006&lt;&gt;0,$M$2,IF($L1006&lt;&gt;0,$M$2,"")))</f>
        <v>1</v>
      </c>
    </row>
    <row r="878" spans="1:13" ht="18">
      <c r="A878" s="22">
        <v>805</v>
      </c>
      <c r="B878" s="1730">
        <f>$B$9</f>
        <v>0</v>
      </c>
      <c r="C878" s="1731"/>
      <c r="D878" s="1732"/>
      <c r="E878" s="115">
        <f>$E$9</f>
        <v>42370</v>
      </c>
      <c r="F878" s="229">
        <f>$F$9</f>
        <v>42551</v>
      </c>
      <c r="G878" s="240"/>
      <c r="H878" s="240"/>
      <c r="I878" s="240"/>
      <c r="J878" s="240"/>
      <c r="K878" s="240"/>
      <c r="L878" s="240"/>
      <c r="M878" s="7">
        <f>(IF($E1006&lt;&gt;0,$M$2,IF($L1006&lt;&gt;0,$M$2,"")))</f>
        <v>1</v>
      </c>
    </row>
    <row r="879" spans="1:13" ht="15">
      <c r="A879" s="23">
        <v>810</v>
      </c>
      <c r="B879" s="230" t="str">
        <f>$B$10</f>
        <v>(наименование на разпоредителя с бюджет)</v>
      </c>
      <c r="C879" s="231"/>
      <c r="D879" s="232"/>
      <c r="E879" s="240"/>
      <c r="F879" s="240"/>
      <c r="G879" s="240"/>
      <c r="H879" s="240"/>
      <c r="I879" s="240"/>
      <c r="J879" s="240"/>
      <c r="K879" s="240"/>
      <c r="L879" s="240"/>
      <c r="M879" s="7">
        <f>(IF($E1006&lt;&gt;0,$M$2,IF($L1006&lt;&gt;0,$M$2,"")))</f>
        <v>1</v>
      </c>
    </row>
    <row r="880" spans="1:13" ht="15">
      <c r="A880" s="23">
        <v>815</v>
      </c>
      <c r="B880" s="230"/>
      <c r="C880" s="231"/>
      <c r="D880" s="232"/>
      <c r="E880" s="240"/>
      <c r="F880" s="240"/>
      <c r="G880" s="240"/>
      <c r="H880" s="240"/>
      <c r="I880" s="240"/>
      <c r="J880" s="240"/>
      <c r="K880" s="240"/>
      <c r="L880" s="240"/>
      <c r="M880" s="7">
        <f>(IF($E1006&lt;&gt;0,$M$2,IF($L1006&lt;&gt;0,$M$2,"")))</f>
        <v>1</v>
      </c>
    </row>
    <row r="881" spans="1:13" ht="18">
      <c r="A881" s="28">
        <v>525</v>
      </c>
      <c r="B881" s="1789" t="str">
        <f>$B$12</f>
        <v>Криводол</v>
      </c>
      <c r="C881" s="1790"/>
      <c r="D881" s="1791"/>
      <c r="E881" s="413" t="s">
        <v>956</v>
      </c>
      <c r="F881" s="1365" t="str">
        <f>$F$12</f>
        <v>5606</v>
      </c>
      <c r="G881" s="240"/>
      <c r="H881" s="240"/>
      <c r="I881" s="240"/>
      <c r="J881" s="240"/>
      <c r="K881" s="240"/>
      <c r="L881" s="240"/>
      <c r="M881" s="7">
        <f>(IF($E1006&lt;&gt;0,$M$2,IF($L1006&lt;&gt;0,$M$2,"")))</f>
        <v>1</v>
      </c>
    </row>
    <row r="882" spans="1:13" ht="15.75">
      <c r="A882" s="22">
        <v>820</v>
      </c>
      <c r="B882" s="236" t="str">
        <f>$B$13</f>
        <v>(наименование на първостепенния разпоредител с бюджет)</v>
      </c>
      <c r="C882" s="231"/>
      <c r="D882" s="232"/>
      <c r="E882" s="1366"/>
      <c r="F882" s="245"/>
      <c r="G882" s="240"/>
      <c r="H882" s="240"/>
      <c r="I882" s="240"/>
      <c r="J882" s="240"/>
      <c r="K882" s="240"/>
      <c r="L882" s="240"/>
      <c r="M882" s="7">
        <f>(IF($E1006&lt;&gt;0,$M$2,IF($L1006&lt;&gt;0,$M$2,"")))</f>
        <v>1</v>
      </c>
    </row>
    <row r="883" spans="1:13" ht="18">
      <c r="A883" s="23">
        <v>821</v>
      </c>
      <c r="B883" s="239"/>
      <c r="C883" s="240"/>
      <c r="D883" s="124" t="s">
        <v>957</v>
      </c>
      <c r="E883" s="241">
        <f>$E$15</f>
        <v>98</v>
      </c>
      <c r="F883" s="417" t="str">
        <f>$F$15</f>
        <v>СЕС - КСФ</v>
      </c>
      <c r="G883" s="221"/>
      <c r="H883" s="221"/>
      <c r="I883" s="221"/>
      <c r="J883" s="221"/>
      <c r="K883" s="221"/>
      <c r="L883" s="221"/>
      <c r="M883" s="7">
        <f>(IF($E1006&lt;&gt;0,$M$2,IF($L1006&lt;&gt;0,$M$2,"")))</f>
        <v>1</v>
      </c>
    </row>
    <row r="884" spans="1:13" ht="16.5" thickBot="1">
      <c r="A884" s="23">
        <v>822</v>
      </c>
      <c r="B884" s="231"/>
      <c r="C884" s="394"/>
      <c r="D884" s="403"/>
      <c r="E884" s="240"/>
      <c r="F884" s="412"/>
      <c r="G884" s="412"/>
      <c r="H884" s="412"/>
      <c r="I884" s="412"/>
      <c r="J884" s="412"/>
      <c r="K884" s="412"/>
      <c r="L884" s="1383" t="s">
        <v>503</v>
      </c>
      <c r="M884" s="7">
        <f>(IF($E1006&lt;&gt;0,$M$2,IF($L1006&lt;&gt;0,$M$2,"")))</f>
        <v>1</v>
      </c>
    </row>
    <row r="885" spans="1:13" ht="18.75">
      <c r="A885" s="23">
        <v>823</v>
      </c>
      <c r="B885" s="250"/>
      <c r="C885" s="251"/>
      <c r="D885" s="252" t="s">
        <v>770</v>
      </c>
      <c r="E885" s="1774" t="s">
        <v>935</v>
      </c>
      <c r="F885" s="1775"/>
      <c r="G885" s="1775"/>
      <c r="H885" s="1776"/>
      <c r="I885" s="1783" t="s">
        <v>936</v>
      </c>
      <c r="J885" s="1784"/>
      <c r="K885" s="1784"/>
      <c r="L885" s="1785"/>
      <c r="M885" s="7">
        <f>(IF($E1006&lt;&gt;0,$M$2,IF($L1006&lt;&gt;0,$M$2,"")))</f>
        <v>1</v>
      </c>
    </row>
    <row r="886" spans="1:13" ht="55.5" customHeight="1" thickBot="1">
      <c r="A886" s="23">
        <v>825</v>
      </c>
      <c r="B886" s="253" t="s">
        <v>69</v>
      </c>
      <c r="C886" s="254" t="s">
        <v>504</v>
      </c>
      <c r="D886" s="255" t="s">
        <v>771</v>
      </c>
      <c r="E886" s="1409" t="s">
        <v>931</v>
      </c>
      <c r="F886" s="1413" t="s">
        <v>865</v>
      </c>
      <c r="G886" s="1414" t="s">
        <v>866</v>
      </c>
      <c r="H886" s="1415" t="s">
        <v>864</v>
      </c>
      <c r="I886" s="256" t="s">
        <v>865</v>
      </c>
      <c r="J886" s="257" t="s">
        <v>866</v>
      </c>
      <c r="K886" s="258" t="s">
        <v>864</v>
      </c>
      <c r="L886" s="259" t="s">
        <v>764</v>
      </c>
      <c r="M886" s="7">
        <f>(IF($E1006&lt;&gt;0,$M$2,IF($L1006&lt;&gt;0,$M$2,"")))</f>
        <v>1</v>
      </c>
    </row>
    <row r="887" spans="1:13" ht="69" customHeight="1">
      <c r="A887" s="23"/>
      <c r="B887" s="261"/>
      <c r="C887" s="262"/>
      <c r="D887" s="263" t="s">
        <v>802</v>
      </c>
      <c r="E887" s="1465" t="s">
        <v>184</v>
      </c>
      <c r="F887" s="143" t="s">
        <v>185</v>
      </c>
      <c r="G887" s="144" t="s">
        <v>774</v>
      </c>
      <c r="H887" s="145" t="s">
        <v>775</v>
      </c>
      <c r="I887" s="264" t="s">
        <v>752</v>
      </c>
      <c r="J887" s="265" t="s">
        <v>932</v>
      </c>
      <c r="K887" s="266" t="s">
        <v>933</v>
      </c>
      <c r="L887" s="267" t="s">
        <v>934</v>
      </c>
      <c r="M887" s="7">
        <f>(IF($E1006&lt;&gt;0,$M$2,IF($L1006&lt;&gt;0,$M$2,"")))</f>
        <v>1</v>
      </c>
    </row>
    <row r="888" spans="1:13" ht="15.75">
      <c r="A888" s="23"/>
      <c r="B888" s="1461"/>
      <c r="C888" s="1612" t="str">
        <f>VLOOKUP(D888,OP_LIST2,2,FALSE)</f>
        <v>98301</v>
      </c>
      <c r="D888" s="1462" t="s">
        <v>709</v>
      </c>
      <c r="E888" s="392"/>
      <c r="F888" s="1451"/>
      <c r="G888" s="1452"/>
      <c r="H888" s="1453"/>
      <c r="I888" s="1451"/>
      <c r="J888" s="1452"/>
      <c r="K888" s="1453"/>
      <c r="L888" s="1450"/>
      <c r="M888" s="7">
        <f>(IF($E1006&lt;&gt;0,$M$2,IF($L1006&lt;&gt;0,$M$2,"")))</f>
        <v>1</v>
      </c>
    </row>
    <row r="889" spans="1:13" ht="15.75">
      <c r="A889" s="23"/>
      <c r="B889" s="1464"/>
      <c r="C889" s="1469">
        <f>VLOOKUP(D890,EBK_DEIN2,2,FALSE)</f>
        <v>5589</v>
      </c>
      <c r="D889" s="1468" t="s">
        <v>854</v>
      </c>
      <c r="E889" s="392"/>
      <c r="F889" s="1454"/>
      <c r="G889" s="1455"/>
      <c r="H889" s="1456"/>
      <c r="I889" s="1454"/>
      <c r="J889" s="1455"/>
      <c r="K889" s="1456"/>
      <c r="L889" s="1450"/>
      <c r="M889" s="7">
        <f>(IF($E1006&lt;&gt;0,$M$2,IF($L1006&lt;&gt;0,$M$2,"")))</f>
        <v>1</v>
      </c>
    </row>
    <row r="890" spans="1:13" ht="31.5">
      <c r="A890" s="23"/>
      <c r="B890" s="1460"/>
      <c r="C890" s="1601">
        <f>+C889</f>
        <v>5589</v>
      </c>
      <c r="D890" s="1462" t="s">
        <v>637</v>
      </c>
      <c r="E890" s="392"/>
      <c r="F890" s="1454"/>
      <c r="G890" s="1455"/>
      <c r="H890" s="1456"/>
      <c r="I890" s="1454"/>
      <c r="J890" s="1455"/>
      <c r="K890" s="1456"/>
      <c r="L890" s="1450"/>
      <c r="M890" s="7">
        <f>(IF($E1006&lt;&gt;0,$M$2,IF($L1006&lt;&gt;0,$M$2,"")))</f>
        <v>1</v>
      </c>
    </row>
    <row r="891" spans="1:13" ht="15">
      <c r="A891" s="23"/>
      <c r="B891" s="1466"/>
      <c r="C891" s="1463"/>
      <c r="D891" s="1467" t="s">
        <v>772</v>
      </c>
      <c r="E891" s="392"/>
      <c r="F891" s="1457"/>
      <c r="G891" s="1458"/>
      <c r="H891" s="1459"/>
      <c r="I891" s="1457"/>
      <c r="J891" s="1458"/>
      <c r="K891" s="1459"/>
      <c r="L891" s="1450"/>
      <c r="M891" s="7">
        <f>(IF($E1006&lt;&gt;0,$M$2,IF($L1006&lt;&gt;0,$M$2,"")))</f>
        <v>1</v>
      </c>
    </row>
    <row r="892" spans="1:14" ht="15.75">
      <c r="A892" s="23"/>
      <c r="B892" s="275">
        <v>100</v>
      </c>
      <c r="C892" s="1763" t="s">
        <v>803</v>
      </c>
      <c r="D892" s="1764"/>
      <c r="E892" s="276">
        <f aca="true" t="shared" si="200" ref="E892:L892">SUM(E893:E894)</f>
        <v>0</v>
      </c>
      <c r="F892" s="277">
        <f t="shared" si="200"/>
        <v>0</v>
      </c>
      <c r="G892" s="278">
        <f t="shared" si="200"/>
        <v>0</v>
      </c>
      <c r="H892" s="279">
        <f>SUM(H893:H894)</f>
        <v>0</v>
      </c>
      <c r="I892" s="277">
        <f t="shared" si="200"/>
        <v>0</v>
      </c>
      <c r="J892" s="278">
        <f t="shared" si="200"/>
        <v>0</v>
      </c>
      <c r="K892" s="279">
        <f t="shared" si="200"/>
        <v>0</v>
      </c>
      <c r="L892" s="276">
        <f t="shared" si="200"/>
        <v>0</v>
      </c>
      <c r="M892" s="12">
        <f>(IF($E892&lt;&gt;0,$M$2,IF($L892&lt;&gt;0,$M$2,"")))</f>
      </c>
      <c r="N892" s="13"/>
    </row>
    <row r="893" spans="1:14" ht="15.75">
      <c r="A893" s="23"/>
      <c r="B893" s="281"/>
      <c r="C893" s="282">
        <v>101</v>
      </c>
      <c r="D893" s="283" t="s">
        <v>804</v>
      </c>
      <c r="E893" s="284">
        <f>F893+G893+H893</f>
        <v>0</v>
      </c>
      <c r="F893" s="154"/>
      <c r="G893" s="155"/>
      <c r="H893" s="1425"/>
      <c r="I893" s="154"/>
      <c r="J893" s="155"/>
      <c r="K893" s="1425"/>
      <c r="L893" s="284">
        <f>I893+J893+K893</f>
        <v>0</v>
      </c>
      <c r="M893" s="12">
        <f aca="true" t="shared" si="201" ref="M893:M958">(IF($E893&lt;&gt;0,$M$2,IF($L893&lt;&gt;0,$M$2,"")))</f>
      </c>
      <c r="N893" s="13"/>
    </row>
    <row r="894" spans="1:14" ht="36" customHeight="1">
      <c r="A894" s="10"/>
      <c r="B894" s="281"/>
      <c r="C894" s="288">
        <v>102</v>
      </c>
      <c r="D894" s="289" t="s">
        <v>805</v>
      </c>
      <c r="E894" s="290">
        <f>F894+G894+H894</f>
        <v>0</v>
      </c>
      <c r="F894" s="175"/>
      <c r="G894" s="176"/>
      <c r="H894" s="1431"/>
      <c r="I894" s="175"/>
      <c r="J894" s="176"/>
      <c r="K894" s="1431"/>
      <c r="L894" s="290">
        <f>I894+J894+K894</f>
        <v>0</v>
      </c>
      <c r="M894" s="12">
        <f t="shared" si="201"/>
      </c>
      <c r="N894" s="13"/>
    </row>
    <row r="895" spans="1:14" ht="15.75">
      <c r="A895" s="10"/>
      <c r="B895" s="275">
        <v>200</v>
      </c>
      <c r="C895" s="1759" t="s">
        <v>806</v>
      </c>
      <c r="D895" s="1760"/>
      <c r="E895" s="276">
        <f aca="true" t="shared" si="202" ref="E895:L895">SUM(E896:E900)</f>
        <v>0</v>
      </c>
      <c r="F895" s="277">
        <f t="shared" si="202"/>
        <v>0</v>
      </c>
      <c r="G895" s="278">
        <f t="shared" si="202"/>
        <v>0</v>
      </c>
      <c r="H895" s="279">
        <f>SUM(H896:H900)</f>
        <v>0</v>
      </c>
      <c r="I895" s="277">
        <f t="shared" si="202"/>
        <v>0</v>
      </c>
      <c r="J895" s="278">
        <f t="shared" si="202"/>
        <v>0</v>
      </c>
      <c r="K895" s="279">
        <f t="shared" si="202"/>
        <v>0</v>
      </c>
      <c r="L895" s="276">
        <f t="shared" si="202"/>
        <v>0</v>
      </c>
      <c r="M895" s="12">
        <f t="shared" si="201"/>
      </c>
      <c r="N895" s="13"/>
    </row>
    <row r="896" spans="1:14" ht="15.75">
      <c r="A896" s="10"/>
      <c r="B896" s="294"/>
      <c r="C896" s="282">
        <v>201</v>
      </c>
      <c r="D896" s="283" t="s">
        <v>807</v>
      </c>
      <c r="E896" s="284">
        <f>F896+G896+H896</f>
        <v>0</v>
      </c>
      <c r="F896" s="154"/>
      <c r="G896" s="155"/>
      <c r="H896" s="1425"/>
      <c r="I896" s="154"/>
      <c r="J896" s="155"/>
      <c r="K896" s="1425"/>
      <c r="L896" s="284">
        <f>I896+J896+K896</f>
        <v>0</v>
      </c>
      <c r="M896" s="12">
        <f t="shared" si="201"/>
      </c>
      <c r="N896" s="13"/>
    </row>
    <row r="897" spans="1:14" ht="15.75">
      <c r="A897" s="10"/>
      <c r="B897" s="295"/>
      <c r="C897" s="296">
        <v>202</v>
      </c>
      <c r="D897" s="297" t="s">
        <v>808</v>
      </c>
      <c r="E897" s="298">
        <f>F897+G897+H897</f>
        <v>0</v>
      </c>
      <c r="F897" s="160"/>
      <c r="G897" s="161"/>
      <c r="H897" s="1430"/>
      <c r="I897" s="160"/>
      <c r="J897" s="161"/>
      <c r="K897" s="1430"/>
      <c r="L897" s="298">
        <f>I897+J897+K897</f>
        <v>0</v>
      </c>
      <c r="M897" s="12">
        <f t="shared" si="201"/>
      </c>
      <c r="N897" s="13"/>
    </row>
    <row r="898" spans="1:14" ht="31.5">
      <c r="A898" s="10"/>
      <c r="B898" s="302"/>
      <c r="C898" s="296">
        <v>205</v>
      </c>
      <c r="D898" s="297" t="s">
        <v>651</v>
      </c>
      <c r="E898" s="298">
        <f>F898+G898+H898</f>
        <v>0</v>
      </c>
      <c r="F898" s="160"/>
      <c r="G898" s="161"/>
      <c r="H898" s="1430"/>
      <c r="I898" s="160"/>
      <c r="J898" s="161"/>
      <c r="K898" s="1430"/>
      <c r="L898" s="298">
        <f>I898+J898+K898</f>
        <v>0</v>
      </c>
      <c r="M898" s="12">
        <f t="shared" si="201"/>
      </c>
      <c r="N898" s="13"/>
    </row>
    <row r="899" spans="1:14" ht="15.75">
      <c r="A899" s="10"/>
      <c r="B899" s="302"/>
      <c r="C899" s="296">
        <v>208</v>
      </c>
      <c r="D899" s="303" t="s">
        <v>652</v>
      </c>
      <c r="E899" s="298">
        <f>F899+G899+H899</f>
        <v>0</v>
      </c>
      <c r="F899" s="160"/>
      <c r="G899" s="161"/>
      <c r="H899" s="1430"/>
      <c r="I899" s="160"/>
      <c r="J899" s="161"/>
      <c r="K899" s="1430"/>
      <c r="L899" s="298">
        <f>I899+J899+K899</f>
        <v>0</v>
      </c>
      <c r="M899" s="12">
        <f t="shared" si="201"/>
      </c>
      <c r="N899" s="13"/>
    </row>
    <row r="900" spans="1:14" ht="15.75">
      <c r="A900" s="10"/>
      <c r="B900" s="294"/>
      <c r="C900" s="288">
        <v>209</v>
      </c>
      <c r="D900" s="304" t="s">
        <v>653</v>
      </c>
      <c r="E900" s="290">
        <f>F900+G900+H900</f>
        <v>0</v>
      </c>
      <c r="F900" s="175"/>
      <c r="G900" s="176"/>
      <c r="H900" s="1431"/>
      <c r="I900" s="175"/>
      <c r="J900" s="176"/>
      <c r="K900" s="1431"/>
      <c r="L900" s="290">
        <f>I900+J900+K900</f>
        <v>0</v>
      </c>
      <c r="M900" s="12">
        <f t="shared" si="201"/>
      </c>
      <c r="N900" s="13"/>
    </row>
    <row r="901" spans="1:14" ht="15.75">
      <c r="A901" s="10"/>
      <c r="B901" s="275">
        <v>500</v>
      </c>
      <c r="C901" s="1761" t="s">
        <v>209</v>
      </c>
      <c r="D901" s="1762"/>
      <c r="E901" s="276">
        <f aca="true" t="shared" si="203" ref="E901:L901">SUM(E902:E908)</f>
        <v>0</v>
      </c>
      <c r="F901" s="277">
        <f t="shared" si="203"/>
        <v>0</v>
      </c>
      <c r="G901" s="278">
        <f t="shared" si="203"/>
        <v>0</v>
      </c>
      <c r="H901" s="279">
        <f>SUM(H902:H908)</f>
        <v>0</v>
      </c>
      <c r="I901" s="277">
        <f t="shared" si="203"/>
        <v>0</v>
      </c>
      <c r="J901" s="278">
        <f t="shared" si="203"/>
        <v>0</v>
      </c>
      <c r="K901" s="279">
        <f t="shared" si="203"/>
        <v>0</v>
      </c>
      <c r="L901" s="276">
        <f t="shared" si="203"/>
        <v>0</v>
      </c>
      <c r="M901" s="12">
        <f t="shared" si="201"/>
      </c>
      <c r="N901" s="13"/>
    </row>
    <row r="902" spans="1:14" ht="31.5">
      <c r="A902" s="10"/>
      <c r="B902" s="294"/>
      <c r="C902" s="305">
        <v>551</v>
      </c>
      <c r="D902" s="306" t="s">
        <v>210</v>
      </c>
      <c r="E902" s="284">
        <f aca="true" t="shared" si="204" ref="E902:E909">F902+G902+H902</f>
        <v>0</v>
      </c>
      <c r="F902" s="154"/>
      <c r="G902" s="155"/>
      <c r="H902" s="1425"/>
      <c r="I902" s="154"/>
      <c r="J902" s="155"/>
      <c r="K902" s="1425"/>
      <c r="L902" s="284">
        <f aca="true" t="shared" si="205" ref="L902:L909">I902+J902+K902</f>
        <v>0</v>
      </c>
      <c r="M902" s="12">
        <f t="shared" si="201"/>
      </c>
      <c r="N902" s="13"/>
    </row>
    <row r="903" spans="1:14" ht="15.75">
      <c r="A903" s="10"/>
      <c r="B903" s="294"/>
      <c r="C903" s="307">
        <f>C902+1</f>
        <v>552</v>
      </c>
      <c r="D903" s="308" t="s">
        <v>982</v>
      </c>
      <c r="E903" s="298">
        <f t="shared" si="204"/>
        <v>0</v>
      </c>
      <c r="F903" s="160"/>
      <c r="G903" s="161"/>
      <c r="H903" s="1430"/>
      <c r="I903" s="160"/>
      <c r="J903" s="161"/>
      <c r="K903" s="1430"/>
      <c r="L903" s="298">
        <f t="shared" si="205"/>
        <v>0</v>
      </c>
      <c r="M903" s="12">
        <f t="shared" si="201"/>
      </c>
      <c r="N903" s="13"/>
    </row>
    <row r="904" spans="1:14" ht="15.75">
      <c r="A904" s="10"/>
      <c r="B904" s="309"/>
      <c r="C904" s="307">
        <v>558</v>
      </c>
      <c r="D904" s="310" t="s">
        <v>937</v>
      </c>
      <c r="E904" s="298">
        <f>F904+G904+H904</f>
        <v>0</v>
      </c>
      <c r="F904" s="492">
        <v>0</v>
      </c>
      <c r="G904" s="493">
        <v>0</v>
      </c>
      <c r="H904" s="162">
        <v>0</v>
      </c>
      <c r="I904" s="492">
        <v>0</v>
      </c>
      <c r="J904" s="493">
        <v>0</v>
      </c>
      <c r="K904" s="162">
        <v>0</v>
      </c>
      <c r="L904" s="298">
        <f>I904+J904+K904</f>
        <v>0</v>
      </c>
      <c r="M904" s="12">
        <f t="shared" si="201"/>
      </c>
      <c r="N904" s="13"/>
    </row>
    <row r="905" spans="1:14" ht="15.75">
      <c r="A905" s="10"/>
      <c r="B905" s="309"/>
      <c r="C905" s="307">
        <v>560</v>
      </c>
      <c r="D905" s="310" t="s">
        <v>211</v>
      </c>
      <c r="E905" s="298">
        <f t="shared" si="204"/>
        <v>0</v>
      </c>
      <c r="F905" s="160"/>
      <c r="G905" s="161"/>
      <c r="H905" s="1430"/>
      <c r="I905" s="160"/>
      <c r="J905" s="161"/>
      <c r="K905" s="1430"/>
      <c r="L905" s="298">
        <f t="shared" si="205"/>
        <v>0</v>
      </c>
      <c r="M905" s="12">
        <f t="shared" si="201"/>
      </c>
      <c r="N905" s="13"/>
    </row>
    <row r="906" spans="1:14" ht="15.75">
      <c r="A906" s="10"/>
      <c r="B906" s="309"/>
      <c r="C906" s="307">
        <v>580</v>
      </c>
      <c r="D906" s="308" t="s">
        <v>212</v>
      </c>
      <c r="E906" s="298">
        <f t="shared" si="204"/>
        <v>0</v>
      </c>
      <c r="F906" s="160"/>
      <c r="G906" s="161"/>
      <c r="H906" s="1430"/>
      <c r="I906" s="160"/>
      <c r="J906" s="161"/>
      <c r="K906" s="1430"/>
      <c r="L906" s="298">
        <f t="shared" si="205"/>
        <v>0</v>
      </c>
      <c r="M906" s="12">
        <f t="shared" si="201"/>
      </c>
      <c r="N906" s="13"/>
    </row>
    <row r="907" spans="1:14" ht="30">
      <c r="A907" s="10"/>
      <c r="B907" s="294"/>
      <c r="C907" s="307">
        <v>588</v>
      </c>
      <c r="D907" s="308" t="s">
        <v>939</v>
      </c>
      <c r="E907" s="298">
        <f>F907+G907+H907</f>
        <v>0</v>
      </c>
      <c r="F907" s="492">
        <v>0</v>
      </c>
      <c r="G907" s="493">
        <v>0</v>
      </c>
      <c r="H907" s="162">
        <v>0</v>
      </c>
      <c r="I907" s="492">
        <v>0</v>
      </c>
      <c r="J907" s="493">
        <v>0</v>
      </c>
      <c r="K907" s="162">
        <v>0</v>
      </c>
      <c r="L907" s="298">
        <f>I907+J907+K907</f>
        <v>0</v>
      </c>
      <c r="M907" s="12">
        <f t="shared" si="201"/>
      </c>
      <c r="N907" s="13"/>
    </row>
    <row r="908" spans="1:14" ht="31.5">
      <c r="A908" s="22">
        <v>5</v>
      </c>
      <c r="B908" s="294"/>
      <c r="C908" s="311">
        <v>590</v>
      </c>
      <c r="D908" s="312" t="s">
        <v>213</v>
      </c>
      <c r="E908" s="290">
        <f t="shared" si="204"/>
        <v>0</v>
      </c>
      <c r="F908" s="175"/>
      <c r="G908" s="176"/>
      <c r="H908" s="1431"/>
      <c r="I908" s="175"/>
      <c r="J908" s="176"/>
      <c r="K908" s="1431"/>
      <c r="L908" s="290">
        <f t="shared" si="205"/>
        <v>0</v>
      </c>
      <c r="M908" s="12">
        <f t="shared" si="201"/>
      </c>
      <c r="N908" s="13"/>
    </row>
    <row r="909" spans="1:14" ht="15.75">
      <c r="A909" s="23">
        <v>10</v>
      </c>
      <c r="B909" s="275">
        <v>800</v>
      </c>
      <c r="C909" s="1757" t="s">
        <v>214</v>
      </c>
      <c r="D909" s="1758"/>
      <c r="E909" s="313">
        <f t="shared" si="204"/>
        <v>0</v>
      </c>
      <c r="F909" s="1432"/>
      <c r="G909" s="1433"/>
      <c r="H909" s="1434"/>
      <c r="I909" s="1432"/>
      <c r="J909" s="1433"/>
      <c r="K909" s="1434"/>
      <c r="L909" s="313">
        <f t="shared" si="205"/>
        <v>0</v>
      </c>
      <c r="M909" s="12">
        <f t="shared" si="201"/>
      </c>
      <c r="N909" s="13"/>
    </row>
    <row r="910" spans="1:14" ht="36" customHeight="1">
      <c r="A910" s="23">
        <v>15</v>
      </c>
      <c r="B910" s="275">
        <v>1000</v>
      </c>
      <c r="C910" s="1759" t="s">
        <v>215</v>
      </c>
      <c r="D910" s="1760"/>
      <c r="E910" s="313">
        <f aca="true" t="shared" si="206" ref="E910:L910">SUM(E911:E927)</f>
        <v>0</v>
      </c>
      <c r="F910" s="277">
        <f t="shared" si="206"/>
        <v>0</v>
      </c>
      <c r="G910" s="278">
        <f t="shared" si="206"/>
        <v>0</v>
      </c>
      <c r="H910" s="279">
        <f>SUM(H911:H927)</f>
        <v>0</v>
      </c>
      <c r="I910" s="277">
        <f t="shared" si="206"/>
        <v>1683</v>
      </c>
      <c r="J910" s="278">
        <f t="shared" si="206"/>
        <v>0</v>
      </c>
      <c r="K910" s="279">
        <f t="shared" si="206"/>
        <v>0</v>
      </c>
      <c r="L910" s="313">
        <f t="shared" si="206"/>
        <v>1683</v>
      </c>
      <c r="M910" s="12">
        <f t="shared" si="201"/>
        <v>1</v>
      </c>
      <c r="N910" s="13"/>
    </row>
    <row r="911" spans="1:14" ht="15.75">
      <c r="A911" s="22">
        <v>35</v>
      </c>
      <c r="B911" s="295"/>
      <c r="C911" s="282">
        <v>1011</v>
      </c>
      <c r="D911" s="314" t="s">
        <v>216</v>
      </c>
      <c r="E911" s="284">
        <f aca="true" t="shared" si="207" ref="E911:E927">F911+G911+H911</f>
        <v>0</v>
      </c>
      <c r="F911" s="154">
        <v>0</v>
      </c>
      <c r="G911" s="155">
        <v>0</v>
      </c>
      <c r="H911" s="1425">
        <v>0</v>
      </c>
      <c r="I911" s="154">
        <v>1442</v>
      </c>
      <c r="J911" s="155">
        <v>0</v>
      </c>
      <c r="K911" s="1425">
        <v>0</v>
      </c>
      <c r="L911" s="284">
        <f aca="true" t="shared" si="208" ref="L911:L927">I911+J911+K911</f>
        <v>1442</v>
      </c>
      <c r="M911" s="12">
        <f t="shared" si="201"/>
        <v>1</v>
      </c>
      <c r="N911" s="13"/>
    </row>
    <row r="912" spans="1:14" ht="15.75">
      <c r="A912" s="23">
        <v>40</v>
      </c>
      <c r="B912" s="295"/>
      <c r="C912" s="296">
        <v>1012</v>
      </c>
      <c r="D912" s="297" t="s">
        <v>217</v>
      </c>
      <c r="E912" s="298">
        <f t="shared" si="207"/>
        <v>0</v>
      </c>
      <c r="F912" s="160"/>
      <c r="G912" s="161"/>
      <c r="H912" s="1430"/>
      <c r="I912" s="160"/>
      <c r="J912" s="161"/>
      <c r="K912" s="1430"/>
      <c r="L912" s="298">
        <f t="shared" si="208"/>
        <v>0</v>
      </c>
      <c r="M912" s="12">
        <f t="shared" si="201"/>
      </c>
      <c r="N912" s="13"/>
    </row>
    <row r="913" spans="1:14" ht="15.75">
      <c r="A913" s="23">
        <v>45</v>
      </c>
      <c r="B913" s="295"/>
      <c r="C913" s="296">
        <v>1013</v>
      </c>
      <c r="D913" s="297" t="s">
        <v>218</v>
      </c>
      <c r="E913" s="298">
        <f t="shared" si="207"/>
        <v>0</v>
      </c>
      <c r="F913" s="160"/>
      <c r="G913" s="161"/>
      <c r="H913" s="1430"/>
      <c r="I913" s="160"/>
      <c r="J913" s="161"/>
      <c r="K913" s="1430"/>
      <c r="L913" s="298">
        <f t="shared" si="208"/>
        <v>0</v>
      </c>
      <c r="M913" s="12">
        <f t="shared" si="201"/>
      </c>
      <c r="N913" s="13"/>
    </row>
    <row r="914" spans="1:14" ht="15.75">
      <c r="A914" s="23">
        <v>50</v>
      </c>
      <c r="B914" s="295"/>
      <c r="C914" s="296">
        <v>1014</v>
      </c>
      <c r="D914" s="297" t="s">
        <v>219</v>
      </c>
      <c r="E914" s="298">
        <f t="shared" si="207"/>
        <v>0</v>
      </c>
      <c r="F914" s="160"/>
      <c r="G914" s="161"/>
      <c r="H914" s="1430"/>
      <c r="I914" s="160"/>
      <c r="J914" s="161"/>
      <c r="K914" s="1430"/>
      <c r="L914" s="298">
        <f t="shared" si="208"/>
        <v>0</v>
      </c>
      <c r="M914" s="12">
        <f t="shared" si="201"/>
      </c>
      <c r="N914" s="13"/>
    </row>
    <row r="915" spans="1:14" ht="15.75">
      <c r="A915" s="23">
        <v>55</v>
      </c>
      <c r="B915" s="295"/>
      <c r="C915" s="296">
        <v>1015</v>
      </c>
      <c r="D915" s="297" t="s">
        <v>220</v>
      </c>
      <c r="E915" s="298">
        <f t="shared" si="207"/>
        <v>0</v>
      </c>
      <c r="F915" s="160"/>
      <c r="G915" s="161"/>
      <c r="H915" s="1430"/>
      <c r="I915" s="160"/>
      <c r="J915" s="161"/>
      <c r="K915" s="1430"/>
      <c r="L915" s="298">
        <f t="shared" si="208"/>
        <v>0</v>
      </c>
      <c r="M915" s="12">
        <f t="shared" si="201"/>
      </c>
      <c r="N915" s="13"/>
    </row>
    <row r="916" spans="1:14" ht="15.75">
      <c r="A916" s="23">
        <v>60</v>
      </c>
      <c r="B916" s="295"/>
      <c r="C916" s="315">
        <v>1016</v>
      </c>
      <c r="D916" s="316" t="s">
        <v>221</v>
      </c>
      <c r="E916" s="317">
        <f t="shared" si="207"/>
        <v>0</v>
      </c>
      <c r="F916" s="166">
        <v>0</v>
      </c>
      <c r="G916" s="167">
        <v>0</v>
      </c>
      <c r="H916" s="1426">
        <v>0</v>
      </c>
      <c r="I916" s="166">
        <v>241</v>
      </c>
      <c r="J916" s="167">
        <v>0</v>
      </c>
      <c r="K916" s="1426">
        <v>0</v>
      </c>
      <c r="L916" s="317">
        <f t="shared" si="208"/>
        <v>241</v>
      </c>
      <c r="M916" s="12">
        <f t="shared" si="201"/>
        <v>1</v>
      </c>
      <c r="N916" s="13"/>
    </row>
    <row r="917" spans="1:14" ht="15.75">
      <c r="A917" s="22">
        <v>65</v>
      </c>
      <c r="B917" s="281"/>
      <c r="C917" s="321">
        <v>1020</v>
      </c>
      <c r="D917" s="322" t="s">
        <v>222</v>
      </c>
      <c r="E917" s="323">
        <f t="shared" si="207"/>
        <v>0</v>
      </c>
      <c r="F917" s="457"/>
      <c r="G917" s="458"/>
      <c r="H917" s="1438"/>
      <c r="I917" s="457"/>
      <c r="J917" s="458"/>
      <c r="K917" s="1438"/>
      <c r="L917" s="323">
        <f t="shared" si="208"/>
        <v>0</v>
      </c>
      <c r="M917" s="12">
        <f t="shared" si="201"/>
      </c>
      <c r="N917" s="13"/>
    </row>
    <row r="918" spans="1:14" ht="15.75">
      <c r="A918" s="23">
        <v>70</v>
      </c>
      <c r="B918" s="295"/>
      <c r="C918" s="327">
        <v>1030</v>
      </c>
      <c r="D918" s="328" t="s">
        <v>223</v>
      </c>
      <c r="E918" s="329">
        <f t="shared" si="207"/>
        <v>0</v>
      </c>
      <c r="F918" s="452"/>
      <c r="G918" s="453"/>
      <c r="H918" s="1435"/>
      <c r="I918" s="452"/>
      <c r="J918" s="453"/>
      <c r="K918" s="1435"/>
      <c r="L918" s="329">
        <f t="shared" si="208"/>
        <v>0</v>
      </c>
      <c r="M918" s="12">
        <f t="shared" si="201"/>
      </c>
      <c r="N918" s="13"/>
    </row>
    <row r="919" spans="1:14" ht="15.75">
      <c r="A919" s="23">
        <v>75</v>
      </c>
      <c r="B919" s="295"/>
      <c r="C919" s="321">
        <v>1051</v>
      </c>
      <c r="D919" s="334" t="s">
        <v>224</v>
      </c>
      <c r="E919" s="323">
        <f t="shared" si="207"/>
        <v>0</v>
      </c>
      <c r="F919" s="457"/>
      <c r="G919" s="458"/>
      <c r="H919" s="1438"/>
      <c r="I919" s="457"/>
      <c r="J919" s="458"/>
      <c r="K919" s="1438"/>
      <c r="L919" s="323">
        <f t="shared" si="208"/>
        <v>0</v>
      </c>
      <c r="M919" s="12">
        <f t="shared" si="201"/>
      </c>
      <c r="N919" s="13"/>
    </row>
    <row r="920" spans="1:14" ht="15.75">
      <c r="A920" s="23">
        <v>80</v>
      </c>
      <c r="B920" s="295"/>
      <c r="C920" s="296">
        <v>1052</v>
      </c>
      <c r="D920" s="297" t="s">
        <v>225</v>
      </c>
      <c r="E920" s="298">
        <f t="shared" si="207"/>
        <v>0</v>
      </c>
      <c r="F920" s="160"/>
      <c r="G920" s="161"/>
      <c r="H920" s="1430"/>
      <c r="I920" s="160"/>
      <c r="J920" s="161"/>
      <c r="K920" s="1430"/>
      <c r="L920" s="298">
        <f t="shared" si="208"/>
        <v>0</v>
      </c>
      <c r="M920" s="12">
        <f t="shared" si="201"/>
      </c>
      <c r="N920" s="13"/>
    </row>
    <row r="921" spans="1:14" ht="15.75">
      <c r="A921" s="23">
        <v>80</v>
      </c>
      <c r="B921" s="295"/>
      <c r="C921" s="327">
        <v>1053</v>
      </c>
      <c r="D921" s="328" t="s">
        <v>940</v>
      </c>
      <c r="E921" s="329">
        <f t="shared" si="207"/>
        <v>0</v>
      </c>
      <c r="F921" s="452"/>
      <c r="G921" s="453"/>
      <c r="H921" s="1435"/>
      <c r="I921" s="452"/>
      <c r="J921" s="453"/>
      <c r="K921" s="1435"/>
      <c r="L921" s="329">
        <f t="shared" si="208"/>
        <v>0</v>
      </c>
      <c r="M921" s="12">
        <f t="shared" si="201"/>
      </c>
      <c r="N921" s="13"/>
    </row>
    <row r="922" spans="1:14" ht="15.75">
      <c r="A922" s="23">
        <v>85</v>
      </c>
      <c r="B922" s="295"/>
      <c r="C922" s="321">
        <v>1062</v>
      </c>
      <c r="D922" s="322" t="s">
        <v>226</v>
      </c>
      <c r="E922" s="323">
        <f t="shared" si="207"/>
        <v>0</v>
      </c>
      <c r="F922" s="457"/>
      <c r="G922" s="458"/>
      <c r="H922" s="1438"/>
      <c r="I922" s="457"/>
      <c r="J922" s="458"/>
      <c r="K922" s="1438"/>
      <c r="L922" s="323">
        <f t="shared" si="208"/>
        <v>0</v>
      </c>
      <c r="M922" s="12">
        <f t="shared" si="201"/>
      </c>
      <c r="N922" s="13"/>
    </row>
    <row r="923" spans="1:14" ht="15.75">
      <c r="A923" s="23">
        <v>90</v>
      </c>
      <c r="B923" s="295"/>
      <c r="C923" s="327">
        <v>1063</v>
      </c>
      <c r="D923" s="335" t="s">
        <v>863</v>
      </c>
      <c r="E923" s="329">
        <f t="shared" si="207"/>
        <v>0</v>
      </c>
      <c r="F923" s="452"/>
      <c r="G923" s="453"/>
      <c r="H923" s="1435"/>
      <c r="I923" s="452"/>
      <c r="J923" s="453"/>
      <c r="K923" s="1435"/>
      <c r="L923" s="329">
        <f t="shared" si="208"/>
        <v>0</v>
      </c>
      <c r="M923" s="12">
        <f t="shared" si="201"/>
      </c>
      <c r="N923" s="13"/>
    </row>
    <row r="924" spans="1:14" ht="15.75">
      <c r="A924" s="23">
        <v>90</v>
      </c>
      <c r="B924" s="295"/>
      <c r="C924" s="336">
        <v>1069</v>
      </c>
      <c r="D924" s="337" t="s">
        <v>227</v>
      </c>
      <c r="E924" s="338">
        <f t="shared" si="207"/>
        <v>0</v>
      </c>
      <c r="F924" s="604"/>
      <c r="G924" s="605"/>
      <c r="H924" s="1437"/>
      <c r="I924" s="604"/>
      <c r="J924" s="605"/>
      <c r="K924" s="1437"/>
      <c r="L924" s="338">
        <f t="shared" si="208"/>
        <v>0</v>
      </c>
      <c r="M924" s="12">
        <f t="shared" si="201"/>
      </c>
      <c r="N924" s="13"/>
    </row>
    <row r="925" spans="1:14" ht="15.75">
      <c r="A925" s="22">
        <v>115</v>
      </c>
      <c r="B925" s="281"/>
      <c r="C925" s="321">
        <v>1091</v>
      </c>
      <c r="D925" s="334" t="s">
        <v>983</v>
      </c>
      <c r="E925" s="323">
        <f t="shared" si="207"/>
        <v>0</v>
      </c>
      <c r="F925" s="457"/>
      <c r="G925" s="458"/>
      <c r="H925" s="1438"/>
      <c r="I925" s="457"/>
      <c r="J925" s="458"/>
      <c r="K925" s="1438"/>
      <c r="L925" s="323">
        <f t="shared" si="208"/>
        <v>0</v>
      </c>
      <c r="M925" s="12">
        <f t="shared" si="201"/>
      </c>
      <c r="N925" s="13"/>
    </row>
    <row r="926" spans="1:14" ht="15.75">
      <c r="A926" s="22">
        <v>125</v>
      </c>
      <c r="B926" s="295"/>
      <c r="C926" s="296">
        <v>1092</v>
      </c>
      <c r="D926" s="297" t="s">
        <v>332</v>
      </c>
      <c r="E926" s="298">
        <f t="shared" si="207"/>
        <v>0</v>
      </c>
      <c r="F926" s="160"/>
      <c r="G926" s="161"/>
      <c r="H926" s="1430"/>
      <c r="I926" s="160"/>
      <c r="J926" s="161"/>
      <c r="K926" s="1430"/>
      <c r="L926" s="298">
        <f t="shared" si="208"/>
        <v>0</v>
      </c>
      <c r="M926" s="12">
        <f t="shared" si="201"/>
      </c>
      <c r="N926" s="13"/>
    </row>
    <row r="927" spans="1:14" ht="15.75">
      <c r="A927" s="23">
        <v>130</v>
      </c>
      <c r="B927" s="295"/>
      <c r="C927" s="288">
        <v>1098</v>
      </c>
      <c r="D927" s="342" t="s">
        <v>228</v>
      </c>
      <c r="E927" s="290">
        <f t="shared" si="207"/>
        <v>0</v>
      </c>
      <c r="F927" s="175"/>
      <c r="G927" s="176"/>
      <c r="H927" s="1431"/>
      <c r="I927" s="175"/>
      <c r="J927" s="176"/>
      <c r="K927" s="1431"/>
      <c r="L927" s="290">
        <f t="shared" si="208"/>
        <v>0</v>
      </c>
      <c r="M927" s="12">
        <f t="shared" si="201"/>
      </c>
      <c r="N927" s="13"/>
    </row>
    <row r="928" spans="1:14" ht="15.75">
      <c r="A928" s="23">
        <v>135</v>
      </c>
      <c r="B928" s="275">
        <v>1900</v>
      </c>
      <c r="C928" s="1753" t="s">
        <v>290</v>
      </c>
      <c r="D928" s="1754"/>
      <c r="E928" s="313">
        <f aca="true" t="shared" si="209" ref="E928:L928">SUM(E929:E931)</f>
        <v>0</v>
      </c>
      <c r="F928" s="277">
        <f t="shared" si="209"/>
        <v>0</v>
      </c>
      <c r="G928" s="278">
        <f t="shared" si="209"/>
        <v>0</v>
      </c>
      <c r="H928" s="279">
        <f>SUM(H929:H931)</f>
        <v>0</v>
      </c>
      <c r="I928" s="277">
        <f t="shared" si="209"/>
        <v>0</v>
      </c>
      <c r="J928" s="278">
        <f t="shared" si="209"/>
        <v>0</v>
      </c>
      <c r="K928" s="279">
        <f t="shared" si="209"/>
        <v>0</v>
      </c>
      <c r="L928" s="313">
        <f t="shared" si="209"/>
        <v>0</v>
      </c>
      <c r="M928" s="12">
        <f t="shared" si="201"/>
      </c>
      <c r="N928" s="13"/>
    </row>
    <row r="929" spans="1:14" ht="31.5">
      <c r="A929" s="23">
        <v>140</v>
      </c>
      <c r="B929" s="295"/>
      <c r="C929" s="282">
        <v>1901</v>
      </c>
      <c r="D929" s="343" t="s">
        <v>984</v>
      </c>
      <c r="E929" s="284">
        <f>F929+G929+H929</f>
        <v>0</v>
      </c>
      <c r="F929" s="154"/>
      <c r="G929" s="155"/>
      <c r="H929" s="1425"/>
      <c r="I929" s="154"/>
      <c r="J929" s="155"/>
      <c r="K929" s="1425"/>
      <c r="L929" s="284">
        <f>I929+J929+K929</f>
        <v>0</v>
      </c>
      <c r="M929" s="12">
        <f t="shared" si="201"/>
      </c>
      <c r="N929" s="13"/>
    </row>
    <row r="930" spans="1:14" ht="31.5">
      <c r="A930" s="23">
        <v>145</v>
      </c>
      <c r="B930" s="344"/>
      <c r="C930" s="296">
        <v>1981</v>
      </c>
      <c r="D930" s="345" t="s">
        <v>985</v>
      </c>
      <c r="E930" s="298">
        <f>F930+G930+H930</f>
        <v>0</v>
      </c>
      <c r="F930" s="160"/>
      <c r="G930" s="161"/>
      <c r="H930" s="1430"/>
      <c r="I930" s="160"/>
      <c r="J930" s="161"/>
      <c r="K930" s="1430"/>
      <c r="L930" s="298">
        <f>I930+J930+K930</f>
        <v>0</v>
      </c>
      <c r="M930" s="12">
        <f t="shared" si="201"/>
      </c>
      <c r="N930" s="13"/>
    </row>
    <row r="931" spans="1:14" ht="31.5">
      <c r="A931" s="23">
        <v>150</v>
      </c>
      <c r="B931" s="295"/>
      <c r="C931" s="288">
        <v>1991</v>
      </c>
      <c r="D931" s="346" t="s">
        <v>986</v>
      </c>
      <c r="E931" s="290">
        <f>F931+G931+H931</f>
        <v>0</v>
      </c>
      <c r="F931" s="175"/>
      <c r="G931" s="176"/>
      <c r="H931" s="1431"/>
      <c r="I931" s="175"/>
      <c r="J931" s="176"/>
      <c r="K931" s="1431"/>
      <c r="L931" s="290">
        <f>I931+J931+K931</f>
        <v>0</v>
      </c>
      <c r="M931" s="12">
        <f t="shared" si="201"/>
      </c>
      <c r="N931" s="13"/>
    </row>
    <row r="932" spans="1:14" ht="15.75">
      <c r="A932" s="23">
        <v>155</v>
      </c>
      <c r="B932" s="275">
        <v>2100</v>
      </c>
      <c r="C932" s="1753" t="s">
        <v>780</v>
      </c>
      <c r="D932" s="1754"/>
      <c r="E932" s="313">
        <f aca="true" t="shared" si="210" ref="E932:L932">SUM(E933:E937)</f>
        <v>0</v>
      </c>
      <c r="F932" s="277">
        <f t="shared" si="210"/>
        <v>0</v>
      </c>
      <c r="G932" s="278">
        <f t="shared" si="210"/>
        <v>0</v>
      </c>
      <c r="H932" s="279">
        <f>SUM(H933:H937)</f>
        <v>0</v>
      </c>
      <c r="I932" s="277">
        <f t="shared" si="210"/>
        <v>0</v>
      </c>
      <c r="J932" s="278">
        <f t="shared" si="210"/>
        <v>0</v>
      </c>
      <c r="K932" s="279">
        <f t="shared" si="210"/>
        <v>0</v>
      </c>
      <c r="L932" s="313">
        <f t="shared" si="210"/>
        <v>0</v>
      </c>
      <c r="M932" s="12">
        <f t="shared" si="201"/>
      </c>
      <c r="N932" s="13"/>
    </row>
    <row r="933" spans="1:14" ht="15.75">
      <c r="A933" s="23">
        <v>160</v>
      </c>
      <c r="B933" s="295"/>
      <c r="C933" s="282">
        <v>2110</v>
      </c>
      <c r="D933" s="347" t="s">
        <v>229</v>
      </c>
      <c r="E933" s="284">
        <f>F933+G933+H933</f>
        <v>0</v>
      </c>
      <c r="F933" s="154"/>
      <c r="G933" s="155"/>
      <c r="H933" s="1425"/>
      <c r="I933" s="154"/>
      <c r="J933" s="155"/>
      <c r="K933" s="1425"/>
      <c r="L933" s="284">
        <f>I933+J933+K933</f>
        <v>0</v>
      </c>
      <c r="M933" s="12">
        <f t="shared" si="201"/>
      </c>
      <c r="N933" s="13"/>
    </row>
    <row r="934" spans="1:14" ht="15.75">
      <c r="A934" s="23">
        <v>165</v>
      </c>
      <c r="B934" s="344"/>
      <c r="C934" s="296">
        <v>2120</v>
      </c>
      <c r="D934" s="303" t="s">
        <v>230</v>
      </c>
      <c r="E934" s="298">
        <f>F934+G934+H934</f>
        <v>0</v>
      </c>
      <c r="F934" s="160"/>
      <c r="G934" s="161"/>
      <c r="H934" s="1430"/>
      <c r="I934" s="160"/>
      <c r="J934" s="161"/>
      <c r="K934" s="1430"/>
      <c r="L934" s="298">
        <f>I934+J934+K934</f>
        <v>0</v>
      </c>
      <c r="M934" s="12">
        <f t="shared" si="201"/>
      </c>
      <c r="N934" s="13"/>
    </row>
    <row r="935" spans="1:14" ht="15.75">
      <c r="A935" s="23">
        <v>175</v>
      </c>
      <c r="B935" s="344"/>
      <c r="C935" s="296">
        <v>2125</v>
      </c>
      <c r="D935" s="303" t="s">
        <v>231</v>
      </c>
      <c r="E935" s="298">
        <f>F935+G935+H935</f>
        <v>0</v>
      </c>
      <c r="F935" s="492">
        <v>0</v>
      </c>
      <c r="G935" s="493">
        <v>0</v>
      </c>
      <c r="H935" s="162">
        <v>0</v>
      </c>
      <c r="I935" s="492">
        <v>0</v>
      </c>
      <c r="J935" s="493">
        <v>0</v>
      </c>
      <c r="K935" s="162">
        <v>0</v>
      </c>
      <c r="L935" s="298">
        <f>I935+J935+K935</f>
        <v>0</v>
      </c>
      <c r="M935" s="12">
        <f t="shared" si="201"/>
      </c>
      <c r="N935" s="13"/>
    </row>
    <row r="936" spans="1:14" ht="15.75">
      <c r="A936" s="23">
        <v>180</v>
      </c>
      <c r="B936" s="294"/>
      <c r="C936" s="296">
        <v>2140</v>
      </c>
      <c r="D936" s="303" t="s">
        <v>232</v>
      </c>
      <c r="E936" s="298">
        <f>F936+G936+H936</f>
        <v>0</v>
      </c>
      <c r="F936" s="492">
        <v>0</v>
      </c>
      <c r="G936" s="493">
        <v>0</v>
      </c>
      <c r="H936" s="162">
        <v>0</v>
      </c>
      <c r="I936" s="492">
        <v>0</v>
      </c>
      <c r="J936" s="493">
        <v>0</v>
      </c>
      <c r="K936" s="162">
        <v>0</v>
      </c>
      <c r="L936" s="298">
        <f>I936+J936+K936</f>
        <v>0</v>
      </c>
      <c r="M936" s="12">
        <f t="shared" si="201"/>
      </c>
      <c r="N936" s="13"/>
    </row>
    <row r="937" spans="1:14" ht="15.75">
      <c r="A937" s="23">
        <v>185</v>
      </c>
      <c r="B937" s="295"/>
      <c r="C937" s="288">
        <v>2190</v>
      </c>
      <c r="D937" s="348" t="s">
        <v>233</v>
      </c>
      <c r="E937" s="290">
        <f>F937+G937+H937</f>
        <v>0</v>
      </c>
      <c r="F937" s="175"/>
      <c r="G937" s="176"/>
      <c r="H937" s="1431"/>
      <c r="I937" s="175"/>
      <c r="J937" s="176"/>
      <c r="K937" s="1431"/>
      <c r="L937" s="290">
        <f>I937+J937+K937</f>
        <v>0</v>
      </c>
      <c r="M937" s="12">
        <f t="shared" si="201"/>
      </c>
      <c r="N937" s="13"/>
    </row>
    <row r="938" spans="1:14" ht="15.75">
      <c r="A938" s="23">
        <v>190</v>
      </c>
      <c r="B938" s="275">
        <v>2200</v>
      </c>
      <c r="C938" s="1753" t="s">
        <v>234</v>
      </c>
      <c r="D938" s="1754"/>
      <c r="E938" s="313">
        <f aca="true" t="shared" si="211" ref="E938:L938">SUM(E939:E940)</f>
        <v>0</v>
      </c>
      <c r="F938" s="277">
        <f t="shared" si="211"/>
        <v>0</v>
      </c>
      <c r="G938" s="278">
        <f t="shared" si="211"/>
        <v>0</v>
      </c>
      <c r="H938" s="279">
        <f>SUM(H939:H940)</f>
        <v>0</v>
      </c>
      <c r="I938" s="277">
        <f t="shared" si="211"/>
        <v>0</v>
      </c>
      <c r="J938" s="278">
        <f t="shared" si="211"/>
        <v>0</v>
      </c>
      <c r="K938" s="279">
        <f t="shared" si="211"/>
        <v>0</v>
      </c>
      <c r="L938" s="313">
        <f t="shared" si="211"/>
        <v>0</v>
      </c>
      <c r="M938" s="12">
        <f t="shared" si="201"/>
      </c>
      <c r="N938" s="13"/>
    </row>
    <row r="939" spans="1:14" ht="15.75">
      <c r="A939" s="23">
        <v>200</v>
      </c>
      <c r="B939" s="295"/>
      <c r="C939" s="282">
        <v>2221</v>
      </c>
      <c r="D939" s="283" t="s">
        <v>333</v>
      </c>
      <c r="E939" s="284">
        <f aca="true" t="shared" si="212" ref="E939:E944">F939+G939+H939</f>
        <v>0</v>
      </c>
      <c r="F939" s="154"/>
      <c r="G939" s="155"/>
      <c r="H939" s="1425"/>
      <c r="I939" s="154"/>
      <c r="J939" s="155"/>
      <c r="K939" s="1425"/>
      <c r="L939" s="284">
        <f aca="true" t="shared" si="213" ref="L939:L944">I939+J939+K939</f>
        <v>0</v>
      </c>
      <c r="M939" s="12">
        <f t="shared" si="201"/>
      </c>
      <c r="N939" s="13"/>
    </row>
    <row r="940" spans="1:14" ht="15.75">
      <c r="A940" s="23">
        <v>200</v>
      </c>
      <c r="B940" s="295"/>
      <c r="C940" s="288">
        <v>2224</v>
      </c>
      <c r="D940" s="289" t="s">
        <v>235</v>
      </c>
      <c r="E940" s="290">
        <f t="shared" si="212"/>
        <v>0</v>
      </c>
      <c r="F940" s="175"/>
      <c r="G940" s="176"/>
      <c r="H940" s="1431"/>
      <c r="I940" s="175"/>
      <c r="J940" s="176"/>
      <c r="K940" s="1431"/>
      <c r="L940" s="290">
        <f t="shared" si="213"/>
        <v>0</v>
      </c>
      <c r="M940" s="12">
        <f t="shared" si="201"/>
      </c>
      <c r="N940" s="13"/>
    </row>
    <row r="941" spans="1:14" ht="15.75">
      <c r="A941" s="23">
        <v>205</v>
      </c>
      <c r="B941" s="275">
        <v>2500</v>
      </c>
      <c r="C941" s="1753" t="s">
        <v>236</v>
      </c>
      <c r="D941" s="1754"/>
      <c r="E941" s="313">
        <f t="shared" si="212"/>
        <v>0</v>
      </c>
      <c r="F941" s="1432"/>
      <c r="G941" s="1433"/>
      <c r="H941" s="1434"/>
      <c r="I941" s="1432"/>
      <c r="J941" s="1433"/>
      <c r="K941" s="1434"/>
      <c r="L941" s="313">
        <f t="shared" si="213"/>
        <v>0</v>
      </c>
      <c r="M941" s="12">
        <f t="shared" si="201"/>
      </c>
      <c r="N941" s="13"/>
    </row>
    <row r="942" spans="1:14" ht="15.75">
      <c r="A942" s="23">
        <v>210</v>
      </c>
      <c r="B942" s="275">
        <v>2600</v>
      </c>
      <c r="C942" s="1755" t="s">
        <v>237</v>
      </c>
      <c r="D942" s="1756"/>
      <c r="E942" s="313">
        <f t="shared" si="212"/>
        <v>0</v>
      </c>
      <c r="F942" s="1432"/>
      <c r="G942" s="1433"/>
      <c r="H942" s="1434"/>
      <c r="I942" s="1432"/>
      <c r="J942" s="1433"/>
      <c r="K942" s="1434"/>
      <c r="L942" s="313">
        <f t="shared" si="213"/>
        <v>0</v>
      </c>
      <c r="M942" s="12">
        <f t="shared" si="201"/>
      </c>
      <c r="N942" s="13"/>
    </row>
    <row r="943" spans="1:14" ht="15.75">
      <c r="A943" s="23">
        <v>215</v>
      </c>
      <c r="B943" s="275">
        <v>2700</v>
      </c>
      <c r="C943" s="1755" t="s">
        <v>238</v>
      </c>
      <c r="D943" s="1756"/>
      <c r="E943" s="313">
        <f t="shared" si="212"/>
        <v>0</v>
      </c>
      <c r="F943" s="1432"/>
      <c r="G943" s="1433"/>
      <c r="H943" s="1434"/>
      <c r="I943" s="1432"/>
      <c r="J943" s="1433"/>
      <c r="K943" s="1434"/>
      <c r="L943" s="313">
        <f t="shared" si="213"/>
        <v>0</v>
      </c>
      <c r="M943" s="12">
        <f t="shared" si="201"/>
      </c>
      <c r="N943" s="13"/>
    </row>
    <row r="944" spans="1:14" ht="15.75">
      <c r="A944" s="22">
        <v>220</v>
      </c>
      <c r="B944" s="275">
        <v>2800</v>
      </c>
      <c r="C944" s="1755" t="s">
        <v>1759</v>
      </c>
      <c r="D944" s="1756"/>
      <c r="E944" s="313">
        <f t="shared" si="212"/>
        <v>0</v>
      </c>
      <c r="F944" s="1432"/>
      <c r="G944" s="1433"/>
      <c r="H944" s="1434"/>
      <c r="I944" s="1432"/>
      <c r="J944" s="1433"/>
      <c r="K944" s="1434"/>
      <c r="L944" s="313">
        <f t="shared" si="213"/>
        <v>0</v>
      </c>
      <c r="M944" s="12">
        <f t="shared" si="201"/>
      </c>
      <c r="N944" s="13"/>
    </row>
    <row r="945" spans="1:14" ht="36" customHeight="1">
      <c r="A945" s="23">
        <v>225</v>
      </c>
      <c r="B945" s="275">
        <v>2900</v>
      </c>
      <c r="C945" s="1753" t="s">
        <v>239</v>
      </c>
      <c r="D945" s="1754"/>
      <c r="E945" s="313">
        <f aca="true" t="shared" si="214" ref="E945:L945">SUM(E946:E951)</f>
        <v>0</v>
      </c>
      <c r="F945" s="277">
        <f t="shared" si="214"/>
        <v>0</v>
      </c>
      <c r="G945" s="278">
        <f t="shared" si="214"/>
        <v>0</v>
      </c>
      <c r="H945" s="279">
        <f>SUM(H946:H951)</f>
        <v>0</v>
      </c>
      <c r="I945" s="277">
        <f t="shared" si="214"/>
        <v>0</v>
      </c>
      <c r="J945" s="278">
        <f t="shared" si="214"/>
        <v>0</v>
      </c>
      <c r="K945" s="279">
        <f t="shared" si="214"/>
        <v>0</v>
      </c>
      <c r="L945" s="313">
        <f t="shared" si="214"/>
        <v>0</v>
      </c>
      <c r="M945" s="12">
        <f t="shared" si="201"/>
      </c>
      <c r="N945" s="13"/>
    </row>
    <row r="946" spans="1:14" ht="15.75">
      <c r="A946" s="23">
        <v>230</v>
      </c>
      <c r="B946" s="349"/>
      <c r="C946" s="282">
        <v>2920</v>
      </c>
      <c r="D946" s="350" t="s">
        <v>240</v>
      </c>
      <c r="E946" s="284">
        <f aca="true" t="shared" si="215" ref="E946:E951">F946+G946+H946</f>
        <v>0</v>
      </c>
      <c r="F946" s="154"/>
      <c r="G946" s="155"/>
      <c r="H946" s="1425"/>
      <c r="I946" s="154"/>
      <c r="J946" s="155"/>
      <c r="K946" s="1425"/>
      <c r="L946" s="284">
        <f aca="true" t="shared" si="216" ref="L946:L951">I946+J946+K946</f>
        <v>0</v>
      </c>
      <c r="M946" s="12">
        <f t="shared" si="201"/>
      </c>
      <c r="N946" s="13"/>
    </row>
    <row r="947" spans="1:14" ht="31.5">
      <c r="A947" s="23">
        <v>245</v>
      </c>
      <c r="B947" s="349"/>
      <c r="C947" s="327">
        <v>2969</v>
      </c>
      <c r="D947" s="351" t="s">
        <v>241</v>
      </c>
      <c r="E947" s="329">
        <f t="shared" si="215"/>
        <v>0</v>
      </c>
      <c r="F947" s="452"/>
      <c r="G947" s="453"/>
      <c r="H947" s="1435"/>
      <c r="I947" s="452"/>
      <c r="J947" s="453"/>
      <c r="K947" s="1435"/>
      <c r="L947" s="329">
        <f t="shared" si="216"/>
        <v>0</v>
      </c>
      <c r="M947" s="12">
        <f t="shared" si="201"/>
      </c>
      <c r="N947" s="13"/>
    </row>
    <row r="948" spans="1:14" ht="31.5">
      <c r="A948" s="22">
        <v>220</v>
      </c>
      <c r="B948" s="349"/>
      <c r="C948" s="352">
        <v>2970</v>
      </c>
      <c r="D948" s="353" t="s">
        <v>242</v>
      </c>
      <c r="E948" s="354">
        <f t="shared" si="215"/>
        <v>0</v>
      </c>
      <c r="F948" s="640"/>
      <c r="G948" s="641"/>
      <c r="H948" s="1436"/>
      <c r="I948" s="640"/>
      <c r="J948" s="641"/>
      <c r="K948" s="1436"/>
      <c r="L948" s="354">
        <f t="shared" si="216"/>
        <v>0</v>
      </c>
      <c r="M948" s="12">
        <f t="shared" si="201"/>
      </c>
      <c r="N948" s="13"/>
    </row>
    <row r="949" spans="1:14" ht="15.75">
      <c r="A949" s="23">
        <v>225</v>
      </c>
      <c r="B949" s="349"/>
      <c r="C949" s="336">
        <v>2989</v>
      </c>
      <c r="D949" s="358" t="s">
        <v>243</v>
      </c>
      <c r="E949" s="338">
        <f t="shared" si="215"/>
        <v>0</v>
      </c>
      <c r="F949" s="604"/>
      <c r="G949" s="605"/>
      <c r="H949" s="1437"/>
      <c r="I949" s="604"/>
      <c r="J949" s="605"/>
      <c r="K949" s="1437"/>
      <c r="L949" s="338">
        <f t="shared" si="216"/>
        <v>0</v>
      </c>
      <c r="M949" s="12">
        <f t="shared" si="201"/>
      </c>
      <c r="N949" s="13"/>
    </row>
    <row r="950" spans="1:14" ht="15.75">
      <c r="A950" s="23">
        <v>230</v>
      </c>
      <c r="B950" s="295"/>
      <c r="C950" s="321">
        <v>2991</v>
      </c>
      <c r="D950" s="359" t="s">
        <v>244</v>
      </c>
      <c r="E950" s="323">
        <f t="shared" si="215"/>
        <v>0</v>
      </c>
      <c r="F950" s="457"/>
      <c r="G950" s="458"/>
      <c r="H950" s="1438"/>
      <c r="I950" s="457"/>
      <c r="J950" s="458"/>
      <c r="K950" s="1438"/>
      <c r="L950" s="323">
        <f t="shared" si="216"/>
        <v>0</v>
      </c>
      <c r="M950" s="12">
        <f t="shared" si="201"/>
      </c>
      <c r="N950" s="13"/>
    </row>
    <row r="951" spans="1:14" ht="15.75">
      <c r="A951" s="23">
        <v>235</v>
      </c>
      <c r="B951" s="295"/>
      <c r="C951" s="288">
        <v>2992</v>
      </c>
      <c r="D951" s="360" t="s">
        <v>245</v>
      </c>
      <c r="E951" s="290">
        <f t="shared" si="215"/>
        <v>0</v>
      </c>
      <c r="F951" s="175"/>
      <c r="G951" s="176"/>
      <c r="H951" s="1431"/>
      <c r="I951" s="175"/>
      <c r="J951" s="176"/>
      <c r="K951" s="1431"/>
      <c r="L951" s="290">
        <f t="shared" si="216"/>
        <v>0</v>
      </c>
      <c r="M951" s="12">
        <f t="shared" si="201"/>
      </c>
      <c r="N951" s="13"/>
    </row>
    <row r="952" spans="1:14" ht="15.75">
      <c r="A952" s="23">
        <v>240</v>
      </c>
      <c r="B952" s="275">
        <v>3300</v>
      </c>
      <c r="C952" s="361" t="s">
        <v>246</v>
      </c>
      <c r="D952" s="1617"/>
      <c r="E952" s="313">
        <f aca="true" t="shared" si="217" ref="E952:L952">SUM(E953:E958)</f>
        <v>0</v>
      </c>
      <c r="F952" s="277">
        <f t="shared" si="217"/>
        <v>0</v>
      </c>
      <c r="G952" s="278">
        <f t="shared" si="217"/>
        <v>0</v>
      </c>
      <c r="H952" s="279">
        <f>SUM(H953:H958)</f>
        <v>0</v>
      </c>
      <c r="I952" s="277">
        <f t="shared" si="217"/>
        <v>0</v>
      </c>
      <c r="J952" s="278">
        <f t="shared" si="217"/>
        <v>0</v>
      </c>
      <c r="K952" s="279">
        <f t="shared" si="217"/>
        <v>0</v>
      </c>
      <c r="L952" s="313">
        <f t="shared" si="217"/>
        <v>0</v>
      </c>
      <c r="M952" s="12">
        <f t="shared" si="201"/>
      </c>
      <c r="N952" s="13"/>
    </row>
    <row r="953" spans="1:14" ht="15.75">
      <c r="A953" s="23">
        <v>245</v>
      </c>
      <c r="B953" s="294"/>
      <c r="C953" s="282">
        <v>3301</v>
      </c>
      <c r="D953" s="362" t="s">
        <v>247</v>
      </c>
      <c r="E953" s="284">
        <f aca="true" t="shared" si="218" ref="E953:E961">F953+G953+H953</f>
        <v>0</v>
      </c>
      <c r="F953" s="490">
        <v>0</v>
      </c>
      <c r="G953" s="491">
        <v>0</v>
      </c>
      <c r="H953" s="156">
        <v>0</v>
      </c>
      <c r="I953" s="490">
        <v>0</v>
      </c>
      <c r="J953" s="491">
        <v>0</v>
      </c>
      <c r="K953" s="156">
        <v>0</v>
      </c>
      <c r="L953" s="284">
        <f aca="true" t="shared" si="219" ref="L953:L961">I953+J953+K953</f>
        <v>0</v>
      </c>
      <c r="M953" s="12">
        <f t="shared" si="201"/>
      </c>
      <c r="N953" s="13"/>
    </row>
    <row r="954" spans="1:14" ht="15.75">
      <c r="A954" s="22">
        <v>250</v>
      </c>
      <c r="B954" s="294"/>
      <c r="C954" s="296">
        <v>3302</v>
      </c>
      <c r="D954" s="363" t="s">
        <v>773</v>
      </c>
      <c r="E954" s="298">
        <f t="shared" si="218"/>
        <v>0</v>
      </c>
      <c r="F954" s="492">
        <v>0</v>
      </c>
      <c r="G954" s="493">
        <v>0</v>
      </c>
      <c r="H954" s="162">
        <v>0</v>
      </c>
      <c r="I954" s="492">
        <v>0</v>
      </c>
      <c r="J954" s="493">
        <v>0</v>
      </c>
      <c r="K954" s="162">
        <v>0</v>
      </c>
      <c r="L954" s="298">
        <f t="shared" si="219"/>
        <v>0</v>
      </c>
      <c r="M954" s="12">
        <f t="shared" si="201"/>
      </c>
      <c r="N954" s="13"/>
    </row>
    <row r="955" spans="1:14" ht="15.75">
      <c r="A955" s="23">
        <v>255</v>
      </c>
      <c r="B955" s="294"/>
      <c r="C955" s="296">
        <v>3303</v>
      </c>
      <c r="D955" s="363" t="s">
        <v>248</v>
      </c>
      <c r="E955" s="298">
        <f t="shared" si="218"/>
        <v>0</v>
      </c>
      <c r="F955" s="492">
        <v>0</v>
      </c>
      <c r="G955" s="493">
        <v>0</v>
      </c>
      <c r="H955" s="162">
        <v>0</v>
      </c>
      <c r="I955" s="492">
        <v>0</v>
      </c>
      <c r="J955" s="493">
        <v>0</v>
      </c>
      <c r="K955" s="162">
        <v>0</v>
      </c>
      <c r="L955" s="298">
        <f t="shared" si="219"/>
        <v>0</v>
      </c>
      <c r="M955" s="12">
        <f t="shared" si="201"/>
      </c>
      <c r="N955" s="13"/>
    </row>
    <row r="956" spans="1:14" ht="15.75">
      <c r="A956" s="23">
        <v>265</v>
      </c>
      <c r="B956" s="294"/>
      <c r="C956" s="296">
        <v>3304</v>
      </c>
      <c r="D956" s="363" t="s">
        <v>249</v>
      </c>
      <c r="E956" s="298">
        <f t="shared" si="218"/>
        <v>0</v>
      </c>
      <c r="F956" s="492">
        <v>0</v>
      </c>
      <c r="G956" s="493">
        <v>0</v>
      </c>
      <c r="H956" s="162">
        <v>0</v>
      </c>
      <c r="I956" s="492">
        <v>0</v>
      </c>
      <c r="J956" s="493">
        <v>0</v>
      </c>
      <c r="K956" s="162">
        <v>0</v>
      </c>
      <c r="L956" s="298">
        <f t="shared" si="219"/>
        <v>0</v>
      </c>
      <c r="M956" s="12">
        <f t="shared" si="201"/>
      </c>
      <c r="N956" s="13"/>
    </row>
    <row r="957" spans="1:14" ht="30">
      <c r="A957" s="22">
        <v>270</v>
      </c>
      <c r="B957" s="294"/>
      <c r="C957" s="296">
        <v>3305</v>
      </c>
      <c r="D957" s="363" t="s">
        <v>250</v>
      </c>
      <c r="E957" s="298">
        <f t="shared" si="218"/>
        <v>0</v>
      </c>
      <c r="F957" s="492">
        <v>0</v>
      </c>
      <c r="G957" s="493">
        <v>0</v>
      </c>
      <c r="H957" s="162">
        <v>0</v>
      </c>
      <c r="I957" s="492">
        <v>0</v>
      </c>
      <c r="J957" s="493">
        <v>0</v>
      </c>
      <c r="K957" s="162">
        <v>0</v>
      </c>
      <c r="L957" s="298">
        <f t="shared" si="219"/>
        <v>0</v>
      </c>
      <c r="M957" s="12">
        <f t="shared" si="201"/>
      </c>
      <c r="N957" s="13"/>
    </row>
    <row r="958" spans="1:14" ht="30">
      <c r="A958" s="22">
        <v>290</v>
      </c>
      <c r="B958" s="294"/>
      <c r="C958" s="288">
        <v>3306</v>
      </c>
      <c r="D958" s="364" t="s">
        <v>1756</v>
      </c>
      <c r="E958" s="290">
        <f t="shared" si="218"/>
        <v>0</v>
      </c>
      <c r="F958" s="494">
        <v>0</v>
      </c>
      <c r="G958" s="495">
        <v>0</v>
      </c>
      <c r="H958" s="177">
        <v>0</v>
      </c>
      <c r="I958" s="494">
        <v>0</v>
      </c>
      <c r="J958" s="495">
        <v>0</v>
      </c>
      <c r="K958" s="177">
        <v>0</v>
      </c>
      <c r="L958" s="290">
        <f t="shared" si="219"/>
        <v>0</v>
      </c>
      <c r="M958" s="12">
        <f t="shared" si="201"/>
      </c>
      <c r="N958" s="13"/>
    </row>
    <row r="959" spans="1:14" ht="15.75">
      <c r="A959" s="39">
        <v>320</v>
      </c>
      <c r="B959" s="275">
        <v>3900</v>
      </c>
      <c r="C959" s="1753" t="s">
        <v>251</v>
      </c>
      <c r="D959" s="1754"/>
      <c r="E959" s="313">
        <f t="shared" si="218"/>
        <v>0</v>
      </c>
      <c r="F959" s="1481">
        <v>0</v>
      </c>
      <c r="G959" s="1482">
        <v>0</v>
      </c>
      <c r="H959" s="1483">
        <v>0</v>
      </c>
      <c r="I959" s="1481">
        <v>0</v>
      </c>
      <c r="J959" s="1482">
        <v>0</v>
      </c>
      <c r="K959" s="1483">
        <v>0</v>
      </c>
      <c r="L959" s="313">
        <f t="shared" si="219"/>
        <v>0</v>
      </c>
      <c r="M959" s="12">
        <f aca="true" t="shared" si="220" ref="M959:M1005">(IF($E959&lt;&gt;0,$M$2,IF($L959&lt;&gt;0,$M$2,"")))</f>
      </c>
      <c r="N959" s="13"/>
    </row>
    <row r="960" spans="1:14" ht="15.75">
      <c r="A960" s="22">
        <v>330</v>
      </c>
      <c r="B960" s="275">
        <v>4000</v>
      </c>
      <c r="C960" s="1753" t="s">
        <v>252</v>
      </c>
      <c r="D960" s="1754"/>
      <c r="E960" s="313">
        <f t="shared" si="218"/>
        <v>0</v>
      </c>
      <c r="F960" s="1432"/>
      <c r="G960" s="1433"/>
      <c r="H960" s="1434"/>
      <c r="I960" s="1432"/>
      <c r="J960" s="1433"/>
      <c r="K960" s="1434"/>
      <c r="L960" s="313">
        <f t="shared" si="219"/>
        <v>0</v>
      </c>
      <c r="M960" s="12">
        <f t="shared" si="220"/>
      </c>
      <c r="N960" s="13"/>
    </row>
    <row r="961" spans="1:14" ht="15.75">
      <c r="A961" s="22">
        <v>350</v>
      </c>
      <c r="B961" s="275">
        <v>4100</v>
      </c>
      <c r="C961" s="1753" t="s">
        <v>253</v>
      </c>
      <c r="D961" s="1754"/>
      <c r="E961" s="313">
        <f t="shared" si="218"/>
        <v>0</v>
      </c>
      <c r="F961" s="1432"/>
      <c r="G961" s="1433"/>
      <c r="H961" s="1434"/>
      <c r="I961" s="1432"/>
      <c r="J961" s="1433"/>
      <c r="K961" s="1434"/>
      <c r="L961" s="313">
        <f t="shared" si="219"/>
        <v>0</v>
      </c>
      <c r="M961" s="12">
        <f t="shared" si="220"/>
      </c>
      <c r="N961" s="13"/>
    </row>
    <row r="962" spans="1:14" ht="15.75">
      <c r="A962" s="23">
        <v>355</v>
      </c>
      <c r="B962" s="275">
        <v>4200</v>
      </c>
      <c r="C962" s="1753" t="s">
        <v>254</v>
      </c>
      <c r="D962" s="1754"/>
      <c r="E962" s="313">
        <f aca="true" t="shared" si="221" ref="E962:L962">SUM(E963:E968)</f>
        <v>0</v>
      </c>
      <c r="F962" s="277">
        <f t="shared" si="221"/>
        <v>0</v>
      </c>
      <c r="G962" s="278">
        <f t="shared" si="221"/>
        <v>0</v>
      </c>
      <c r="H962" s="279">
        <f>SUM(H963:H968)</f>
        <v>0</v>
      </c>
      <c r="I962" s="277">
        <f t="shared" si="221"/>
        <v>0</v>
      </c>
      <c r="J962" s="278">
        <f t="shared" si="221"/>
        <v>0</v>
      </c>
      <c r="K962" s="279">
        <f t="shared" si="221"/>
        <v>0</v>
      </c>
      <c r="L962" s="313">
        <f t="shared" si="221"/>
        <v>0</v>
      </c>
      <c r="M962" s="12">
        <f t="shared" si="220"/>
      </c>
      <c r="N962" s="13"/>
    </row>
    <row r="963" spans="1:14" ht="15.75">
      <c r="A963" s="23">
        <v>375</v>
      </c>
      <c r="B963" s="365"/>
      <c r="C963" s="282">
        <v>4201</v>
      </c>
      <c r="D963" s="283" t="s">
        <v>255</v>
      </c>
      <c r="E963" s="284">
        <f aca="true" t="shared" si="222" ref="E963:E968">F963+G963+H963</f>
        <v>0</v>
      </c>
      <c r="F963" s="154"/>
      <c r="G963" s="155"/>
      <c r="H963" s="1425"/>
      <c r="I963" s="154"/>
      <c r="J963" s="155"/>
      <c r="K963" s="1425"/>
      <c r="L963" s="284">
        <f aca="true" t="shared" si="223" ref="L963:L968">I963+J963+K963</f>
        <v>0</v>
      </c>
      <c r="M963" s="12">
        <f t="shared" si="220"/>
      </c>
      <c r="N963" s="13"/>
    </row>
    <row r="964" spans="1:14" ht="15.75">
      <c r="A964" s="23">
        <v>380</v>
      </c>
      <c r="B964" s="365"/>
      <c r="C964" s="296">
        <v>4202</v>
      </c>
      <c r="D964" s="366" t="s">
        <v>256</v>
      </c>
      <c r="E964" s="298">
        <f t="shared" si="222"/>
        <v>0</v>
      </c>
      <c r="F964" s="160"/>
      <c r="G964" s="161"/>
      <c r="H964" s="1430"/>
      <c r="I964" s="160"/>
      <c r="J964" s="161"/>
      <c r="K964" s="1430"/>
      <c r="L964" s="298">
        <f t="shared" si="223"/>
        <v>0</v>
      </c>
      <c r="M964" s="12">
        <f t="shared" si="220"/>
      </c>
      <c r="N964" s="13"/>
    </row>
    <row r="965" spans="1:14" ht="15.75">
      <c r="A965" s="23">
        <v>385</v>
      </c>
      <c r="B965" s="365"/>
      <c r="C965" s="296">
        <v>4214</v>
      </c>
      <c r="D965" s="366" t="s">
        <v>257</v>
      </c>
      <c r="E965" s="298">
        <f t="shared" si="222"/>
        <v>0</v>
      </c>
      <c r="F965" s="160"/>
      <c r="G965" s="161"/>
      <c r="H965" s="1430"/>
      <c r="I965" s="160"/>
      <c r="J965" s="161"/>
      <c r="K965" s="1430"/>
      <c r="L965" s="298">
        <f t="shared" si="223"/>
        <v>0</v>
      </c>
      <c r="M965" s="12">
        <f t="shared" si="220"/>
      </c>
      <c r="N965" s="13"/>
    </row>
    <row r="966" spans="1:14" ht="15.75">
      <c r="A966" s="23">
        <v>390</v>
      </c>
      <c r="B966" s="365"/>
      <c r="C966" s="296">
        <v>4217</v>
      </c>
      <c r="D966" s="366" t="s">
        <v>258</v>
      </c>
      <c r="E966" s="298">
        <f t="shared" si="222"/>
        <v>0</v>
      </c>
      <c r="F966" s="160"/>
      <c r="G966" s="161"/>
      <c r="H966" s="1430"/>
      <c r="I966" s="160"/>
      <c r="J966" s="161"/>
      <c r="K966" s="1430"/>
      <c r="L966" s="298">
        <f t="shared" si="223"/>
        <v>0</v>
      </c>
      <c r="M966" s="12">
        <f t="shared" si="220"/>
      </c>
      <c r="N966" s="13"/>
    </row>
    <row r="967" spans="1:14" ht="31.5">
      <c r="A967" s="23">
        <v>395</v>
      </c>
      <c r="B967" s="365"/>
      <c r="C967" s="296">
        <v>4218</v>
      </c>
      <c r="D967" s="297" t="s">
        <v>259</v>
      </c>
      <c r="E967" s="298">
        <f t="shared" si="222"/>
        <v>0</v>
      </c>
      <c r="F967" s="160"/>
      <c r="G967" s="161"/>
      <c r="H967" s="1430"/>
      <c r="I967" s="160"/>
      <c r="J967" s="161"/>
      <c r="K967" s="1430"/>
      <c r="L967" s="298">
        <f t="shared" si="223"/>
        <v>0</v>
      </c>
      <c r="M967" s="12">
        <f t="shared" si="220"/>
      </c>
      <c r="N967" s="13"/>
    </row>
    <row r="968" spans="1:14" ht="15.75">
      <c r="A968" s="18">
        <v>397</v>
      </c>
      <c r="B968" s="365"/>
      <c r="C968" s="288">
        <v>4219</v>
      </c>
      <c r="D968" s="346" t="s">
        <v>260</v>
      </c>
      <c r="E968" s="290">
        <f t="shared" si="222"/>
        <v>0</v>
      </c>
      <c r="F968" s="175"/>
      <c r="G968" s="176"/>
      <c r="H968" s="1431"/>
      <c r="I968" s="175"/>
      <c r="J968" s="176"/>
      <c r="K968" s="1431"/>
      <c r="L968" s="290">
        <f t="shared" si="223"/>
        <v>0</v>
      </c>
      <c r="M968" s="12">
        <f t="shared" si="220"/>
      </c>
      <c r="N968" s="13"/>
    </row>
    <row r="969" spans="1:14" ht="15.75">
      <c r="A969" s="14">
        <v>398</v>
      </c>
      <c r="B969" s="275">
        <v>4300</v>
      </c>
      <c r="C969" s="1753" t="s">
        <v>1760</v>
      </c>
      <c r="D969" s="1754"/>
      <c r="E969" s="313">
        <f aca="true" t="shared" si="224" ref="E969:L969">SUM(E970:E972)</f>
        <v>0</v>
      </c>
      <c r="F969" s="277">
        <f t="shared" si="224"/>
        <v>0</v>
      </c>
      <c r="G969" s="278">
        <f t="shared" si="224"/>
        <v>0</v>
      </c>
      <c r="H969" s="279">
        <f>SUM(H970:H972)</f>
        <v>0</v>
      </c>
      <c r="I969" s="277">
        <f t="shared" si="224"/>
        <v>0</v>
      </c>
      <c r="J969" s="278">
        <f t="shared" si="224"/>
        <v>0</v>
      </c>
      <c r="K969" s="279">
        <f t="shared" si="224"/>
        <v>0</v>
      </c>
      <c r="L969" s="313">
        <f t="shared" si="224"/>
        <v>0</v>
      </c>
      <c r="M969" s="12">
        <f t="shared" si="220"/>
      </c>
      <c r="N969" s="13"/>
    </row>
    <row r="970" spans="1:14" ht="15.75">
      <c r="A970" s="14">
        <v>399</v>
      </c>
      <c r="B970" s="365"/>
      <c r="C970" s="282">
        <v>4301</v>
      </c>
      <c r="D970" s="314" t="s">
        <v>261</v>
      </c>
      <c r="E970" s="284">
        <f aca="true" t="shared" si="225" ref="E970:E975">F970+G970+H970</f>
        <v>0</v>
      </c>
      <c r="F970" s="154"/>
      <c r="G970" s="155"/>
      <c r="H970" s="1425"/>
      <c r="I970" s="154"/>
      <c r="J970" s="155"/>
      <c r="K970" s="1425"/>
      <c r="L970" s="284">
        <f aca="true" t="shared" si="226" ref="L970:L975">I970+J970+K970</f>
        <v>0</v>
      </c>
      <c r="M970" s="12">
        <f t="shared" si="220"/>
      </c>
      <c r="N970" s="13"/>
    </row>
    <row r="971" spans="1:14" ht="15.75">
      <c r="A971" s="14">
        <v>400</v>
      </c>
      <c r="B971" s="365"/>
      <c r="C971" s="296">
        <v>4302</v>
      </c>
      <c r="D971" s="366" t="s">
        <v>262</v>
      </c>
      <c r="E971" s="298">
        <f t="shared" si="225"/>
        <v>0</v>
      </c>
      <c r="F971" s="160"/>
      <c r="G971" s="161"/>
      <c r="H971" s="1430"/>
      <c r="I971" s="160"/>
      <c r="J971" s="161"/>
      <c r="K971" s="1430"/>
      <c r="L971" s="298">
        <f t="shared" si="226"/>
        <v>0</v>
      </c>
      <c r="M971" s="12">
        <f t="shared" si="220"/>
      </c>
      <c r="N971" s="13"/>
    </row>
    <row r="972" spans="1:14" ht="15.75">
      <c r="A972" s="14">
        <v>401</v>
      </c>
      <c r="B972" s="365"/>
      <c r="C972" s="288">
        <v>4309</v>
      </c>
      <c r="D972" s="304" t="s">
        <v>263</v>
      </c>
      <c r="E972" s="290">
        <f t="shared" si="225"/>
        <v>0</v>
      </c>
      <c r="F972" s="175"/>
      <c r="G972" s="176"/>
      <c r="H972" s="1431"/>
      <c r="I972" s="175"/>
      <c r="J972" s="176"/>
      <c r="K972" s="1431"/>
      <c r="L972" s="290">
        <f t="shared" si="226"/>
        <v>0</v>
      </c>
      <c r="M972" s="12">
        <f t="shared" si="220"/>
      </c>
      <c r="N972" s="13"/>
    </row>
    <row r="973" spans="1:14" ht="15.75">
      <c r="A973" s="14">
        <v>402</v>
      </c>
      <c r="B973" s="275">
        <v>4400</v>
      </c>
      <c r="C973" s="1753" t="s">
        <v>1757</v>
      </c>
      <c r="D973" s="1754"/>
      <c r="E973" s="313">
        <f t="shared" si="225"/>
        <v>0</v>
      </c>
      <c r="F973" s="1432"/>
      <c r="G973" s="1433"/>
      <c r="H973" s="1434"/>
      <c r="I973" s="1432"/>
      <c r="J973" s="1433"/>
      <c r="K973" s="1434"/>
      <c r="L973" s="313">
        <f t="shared" si="226"/>
        <v>0</v>
      </c>
      <c r="M973" s="12">
        <f t="shared" si="220"/>
      </c>
      <c r="N973" s="13"/>
    </row>
    <row r="974" spans="1:14" ht="15.75">
      <c r="A974" s="40">
        <v>404</v>
      </c>
      <c r="B974" s="275">
        <v>4500</v>
      </c>
      <c r="C974" s="1753" t="s">
        <v>1758</v>
      </c>
      <c r="D974" s="1754"/>
      <c r="E974" s="313">
        <f t="shared" si="225"/>
        <v>0</v>
      </c>
      <c r="F974" s="1432"/>
      <c r="G974" s="1433"/>
      <c r="H974" s="1434"/>
      <c r="I974" s="1432"/>
      <c r="J974" s="1433"/>
      <c r="K974" s="1434"/>
      <c r="L974" s="313">
        <f t="shared" si="226"/>
        <v>0</v>
      </c>
      <c r="M974" s="12">
        <f t="shared" si="220"/>
      </c>
      <c r="N974" s="13"/>
    </row>
    <row r="975" spans="1:14" ht="15.75">
      <c r="A975" s="40">
        <v>404</v>
      </c>
      <c r="B975" s="275">
        <v>4600</v>
      </c>
      <c r="C975" s="1755" t="s">
        <v>264</v>
      </c>
      <c r="D975" s="1756"/>
      <c r="E975" s="313">
        <f t="shared" si="225"/>
        <v>0</v>
      </c>
      <c r="F975" s="1432"/>
      <c r="G975" s="1433"/>
      <c r="H975" s="1434"/>
      <c r="I975" s="1432"/>
      <c r="J975" s="1433"/>
      <c r="K975" s="1434"/>
      <c r="L975" s="313">
        <f t="shared" si="226"/>
        <v>0</v>
      </c>
      <c r="M975" s="12">
        <f t="shared" si="220"/>
      </c>
      <c r="N975" s="13"/>
    </row>
    <row r="976" spans="1:14" ht="15.75">
      <c r="A976" s="22">
        <v>440</v>
      </c>
      <c r="B976" s="275">
        <v>4900</v>
      </c>
      <c r="C976" s="1753" t="s">
        <v>291</v>
      </c>
      <c r="D976" s="1754"/>
      <c r="E976" s="313">
        <f aca="true" t="shared" si="227" ref="E976:L976">+E977+E978</f>
        <v>0</v>
      </c>
      <c r="F976" s="277">
        <f t="shared" si="227"/>
        <v>0</v>
      </c>
      <c r="G976" s="278">
        <f t="shared" si="227"/>
        <v>0</v>
      </c>
      <c r="H976" s="279">
        <f>+H977+H978</f>
        <v>0</v>
      </c>
      <c r="I976" s="277">
        <f t="shared" si="227"/>
        <v>0</v>
      </c>
      <c r="J976" s="278">
        <f t="shared" si="227"/>
        <v>0</v>
      </c>
      <c r="K976" s="279">
        <f t="shared" si="227"/>
        <v>0</v>
      </c>
      <c r="L976" s="313">
        <f t="shared" si="227"/>
        <v>0</v>
      </c>
      <c r="M976" s="12">
        <f t="shared" si="220"/>
      </c>
      <c r="N976" s="13"/>
    </row>
    <row r="977" spans="1:14" ht="15.75">
      <c r="A977" s="22">
        <v>450</v>
      </c>
      <c r="B977" s="365"/>
      <c r="C977" s="282">
        <v>4901</v>
      </c>
      <c r="D977" s="367" t="s">
        <v>292</v>
      </c>
      <c r="E977" s="284">
        <f>F977+G977+H977</f>
        <v>0</v>
      </c>
      <c r="F977" s="154"/>
      <c r="G977" s="155"/>
      <c r="H977" s="1425"/>
      <c r="I977" s="154"/>
      <c r="J977" s="155"/>
      <c r="K977" s="1425"/>
      <c r="L977" s="284">
        <f>I977+J977+K977</f>
        <v>0</v>
      </c>
      <c r="M977" s="12">
        <f t="shared" si="220"/>
      </c>
      <c r="N977" s="13"/>
    </row>
    <row r="978" spans="1:14" ht="15.75">
      <c r="A978" s="22">
        <v>495</v>
      </c>
      <c r="B978" s="365"/>
      <c r="C978" s="288">
        <v>4902</v>
      </c>
      <c r="D978" s="304" t="s">
        <v>293</v>
      </c>
      <c r="E978" s="290">
        <f>F978+G978+H978</f>
        <v>0</v>
      </c>
      <c r="F978" s="175"/>
      <c r="G978" s="176"/>
      <c r="H978" s="1431"/>
      <c r="I978" s="175"/>
      <c r="J978" s="176"/>
      <c r="K978" s="1431"/>
      <c r="L978" s="290">
        <f>I978+J978+K978</f>
        <v>0</v>
      </c>
      <c r="M978" s="12">
        <f t="shared" si="220"/>
      </c>
      <c r="N978" s="13"/>
    </row>
    <row r="979" spans="1:14" ht="15.75">
      <c r="A979" s="23">
        <v>500</v>
      </c>
      <c r="B979" s="368">
        <v>5100</v>
      </c>
      <c r="C979" s="1751" t="s">
        <v>265</v>
      </c>
      <c r="D979" s="1752"/>
      <c r="E979" s="313">
        <f>F979+G979+H979</f>
        <v>0</v>
      </c>
      <c r="F979" s="1432"/>
      <c r="G979" s="1433"/>
      <c r="H979" s="1434"/>
      <c r="I979" s="1432"/>
      <c r="J979" s="1433"/>
      <c r="K979" s="1434"/>
      <c r="L979" s="313">
        <f>I979+J979+K979</f>
        <v>0</v>
      </c>
      <c r="M979" s="12">
        <f t="shared" si="220"/>
      </c>
      <c r="N979" s="13"/>
    </row>
    <row r="980" spans="1:14" ht="15.75">
      <c r="A980" s="23">
        <v>505</v>
      </c>
      <c r="B980" s="368">
        <v>5200</v>
      </c>
      <c r="C980" s="1751" t="s">
        <v>266</v>
      </c>
      <c r="D980" s="1752"/>
      <c r="E980" s="313">
        <f aca="true" t="shared" si="228" ref="E980:L980">SUM(E981:E987)</f>
        <v>0</v>
      </c>
      <c r="F980" s="277">
        <f t="shared" si="228"/>
        <v>0</v>
      </c>
      <c r="G980" s="278">
        <f t="shared" si="228"/>
        <v>0</v>
      </c>
      <c r="H980" s="279">
        <f>SUM(H981:H987)</f>
        <v>0</v>
      </c>
      <c r="I980" s="277">
        <f t="shared" si="228"/>
        <v>0</v>
      </c>
      <c r="J980" s="278">
        <f t="shared" si="228"/>
        <v>0</v>
      </c>
      <c r="K980" s="279">
        <f t="shared" si="228"/>
        <v>0</v>
      </c>
      <c r="L980" s="313">
        <f t="shared" si="228"/>
        <v>0</v>
      </c>
      <c r="M980" s="12">
        <f t="shared" si="220"/>
      </c>
      <c r="N980" s="13"/>
    </row>
    <row r="981" spans="1:14" ht="15.75">
      <c r="A981" s="23">
        <v>510</v>
      </c>
      <c r="B981" s="369"/>
      <c r="C981" s="370">
        <v>5201</v>
      </c>
      <c r="D981" s="371" t="s">
        <v>267</v>
      </c>
      <c r="E981" s="284">
        <f aca="true" t="shared" si="229" ref="E981:E987">F981+G981+H981</f>
        <v>0</v>
      </c>
      <c r="F981" s="154"/>
      <c r="G981" s="155"/>
      <c r="H981" s="1425"/>
      <c r="I981" s="154"/>
      <c r="J981" s="155"/>
      <c r="K981" s="1425"/>
      <c r="L981" s="284">
        <f aca="true" t="shared" si="230" ref="L981:L987">I981+J981+K981</f>
        <v>0</v>
      </c>
      <c r="M981" s="12">
        <f t="shared" si="220"/>
      </c>
      <c r="N981" s="13"/>
    </row>
    <row r="982" spans="1:14" ht="15.75">
      <c r="A982" s="23">
        <v>515</v>
      </c>
      <c r="B982" s="369"/>
      <c r="C982" s="372">
        <v>5202</v>
      </c>
      <c r="D982" s="373" t="s">
        <v>268</v>
      </c>
      <c r="E982" s="298">
        <f t="shared" si="229"/>
        <v>0</v>
      </c>
      <c r="F982" s="160"/>
      <c r="G982" s="161"/>
      <c r="H982" s="1430"/>
      <c r="I982" s="160"/>
      <c r="J982" s="161"/>
      <c r="K982" s="1430"/>
      <c r="L982" s="298">
        <f t="shared" si="230"/>
        <v>0</v>
      </c>
      <c r="M982" s="12">
        <f t="shared" si="220"/>
      </c>
      <c r="N982" s="13"/>
    </row>
    <row r="983" spans="1:14" ht="15.75">
      <c r="A983" s="23">
        <v>520</v>
      </c>
      <c r="B983" s="369"/>
      <c r="C983" s="372">
        <v>5203</v>
      </c>
      <c r="D983" s="373" t="s">
        <v>674</v>
      </c>
      <c r="E983" s="298">
        <f t="shared" si="229"/>
        <v>0</v>
      </c>
      <c r="F983" s="160"/>
      <c r="G983" s="161"/>
      <c r="H983" s="1430"/>
      <c r="I983" s="160"/>
      <c r="J983" s="161"/>
      <c r="K983" s="1430"/>
      <c r="L983" s="298">
        <f t="shared" si="230"/>
        <v>0</v>
      </c>
      <c r="M983" s="12">
        <f t="shared" si="220"/>
      </c>
      <c r="N983" s="13"/>
    </row>
    <row r="984" spans="1:14" ht="15.75">
      <c r="A984" s="23">
        <v>525</v>
      </c>
      <c r="B984" s="369"/>
      <c r="C984" s="372">
        <v>5204</v>
      </c>
      <c r="D984" s="373" t="s">
        <v>675</v>
      </c>
      <c r="E984" s="298">
        <f t="shared" si="229"/>
        <v>0</v>
      </c>
      <c r="F984" s="160"/>
      <c r="G984" s="161"/>
      <c r="H984" s="1430"/>
      <c r="I984" s="160"/>
      <c r="J984" s="161"/>
      <c r="K984" s="1430"/>
      <c r="L984" s="298">
        <f t="shared" si="230"/>
        <v>0</v>
      </c>
      <c r="M984" s="12">
        <f t="shared" si="220"/>
      </c>
      <c r="N984" s="13"/>
    </row>
    <row r="985" spans="1:14" ht="15.75">
      <c r="A985" s="22">
        <v>635</v>
      </c>
      <c r="B985" s="369"/>
      <c r="C985" s="372">
        <v>5205</v>
      </c>
      <c r="D985" s="373" t="s">
        <v>676</v>
      </c>
      <c r="E985" s="298">
        <f t="shared" si="229"/>
        <v>0</v>
      </c>
      <c r="F985" s="160"/>
      <c r="G985" s="161"/>
      <c r="H985" s="1430"/>
      <c r="I985" s="160"/>
      <c r="J985" s="161"/>
      <c r="K985" s="1430"/>
      <c r="L985" s="298">
        <f t="shared" si="230"/>
        <v>0</v>
      </c>
      <c r="M985" s="12">
        <f t="shared" si="220"/>
      </c>
      <c r="N985" s="13"/>
    </row>
    <row r="986" spans="1:14" ht="15.75">
      <c r="A986" s="23">
        <v>640</v>
      </c>
      <c r="B986" s="369"/>
      <c r="C986" s="372">
        <v>5206</v>
      </c>
      <c r="D986" s="373" t="s">
        <v>677</v>
      </c>
      <c r="E986" s="298">
        <f t="shared" si="229"/>
        <v>0</v>
      </c>
      <c r="F986" s="160"/>
      <c r="G986" s="161"/>
      <c r="H986" s="1430"/>
      <c r="I986" s="160"/>
      <c r="J986" s="161"/>
      <c r="K986" s="1430"/>
      <c r="L986" s="298">
        <f t="shared" si="230"/>
        <v>0</v>
      </c>
      <c r="M986" s="12">
        <f t="shared" si="220"/>
      </c>
      <c r="N986" s="13"/>
    </row>
    <row r="987" spans="1:14" ht="15.75">
      <c r="A987" s="23">
        <v>645</v>
      </c>
      <c r="B987" s="369"/>
      <c r="C987" s="374">
        <v>5219</v>
      </c>
      <c r="D987" s="375" t="s">
        <v>678</v>
      </c>
      <c r="E987" s="290">
        <f t="shared" si="229"/>
        <v>0</v>
      </c>
      <c r="F987" s="175"/>
      <c r="G987" s="176"/>
      <c r="H987" s="1431"/>
      <c r="I987" s="175"/>
      <c r="J987" s="176"/>
      <c r="K987" s="1431"/>
      <c r="L987" s="290">
        <f t="shared" si="230"/>
        <v>0</v>
      </c>
      <c r="M987" s="12">
        <f t="shared" si="220"/>
      </c>
      <c r="N987" s="13"/>
    </row>
    <row r="988" spans="1:14" ht="15.75">
      <c r="A988" s="23">
        <v>650</v>
      </c>
      <c r="B988" s="368">
        <v>5300</v>
      </c>
      <c r="C988" s="1751" t="s">
        <v>679</v>
      </c>
      <c r="D988" s="1752"/>
      <c r="E988" s="313">
        <f aca="true" t="shared" si="231" ref="E988:L988">SUM(E989:E990)</f>
        <v>0</v>
      </c>
      <c r="F988" s="277">
        <f t="shared" si="231"/>
        <v>0</v>
      </c>
      <c r="G988" s="278">
        <f t="shared" si="231"/>
        <v>0</v>
      </c>
      <c r="H988" s="279">
        <f>SUM(H989:H990)</f>
        <v>0</v>
      </c>
      <c r="I988" s="277">
        <f t="shared" si="231"/>
        <v>0</v>
      </c>
      <c r="J988" s="278">
        <f t="shared" si="231"/>
        <v>0</v>
      </c>
      <c r="K988" s="279">
        <f t="shared" si="231"/>
        <v>0</v>
      </c>
      <c r="L988" s="313">
        <f t="shared" si="231"/>
        <v>0</v>
      </c>
      <c r="M988" s="12">
        <f t="shared" si="220"/>
      </c>
      <c r="N988" s="13"/>
    </row>
    <row r="989" spans="1:14" ht="15.75">
      <c r="A989" s="22">
        <v>655</v>
      </c>
      <c r="B989" s="369"/>
      <c r="C989" s="370">
        <v>5301</v>
      </c>
      <c r="D989" s="371" t="s">
        <v>334</v>
      </c>
      <c r="E989" s="284">
        <f>F989+G989+H989</f>
        <v>0</v>
      </c>
      <c r="F989" s="154"/>
      <c r="G989" s="155"/>
      <c r="H989" s="1425"/>
      <c r="I989" s="154"/>
      <c r="J989" s="155"/>
      <c r="K989" s="1425"/>
      <c r="L989" s="284">
        <f>I989+J989+K989</f>
        <v>0</v>
      </c>
      <c r="M989" s="12">
        <f t="shared" si="220"/>
      </c>
      <c r="N989" s="13"/>
    </row>
    <row r="990" spans="1:14" ht="15.75">
      <c r="A990" s="22">
        <v>665</v>
      </c>
      <c r="B990" s="369"/>
      <c r="C990" s="374">
        <v>5309</v>
      </c>
      <c r="D990" s="375" t="s">
        <v>680</v>
      </c>
      <c r="E990" s="290">
        <f>F990+G990+H990</f>
        <v>0</v>
      </c>
      <c r="F990" s="175"/>
      <c r="G990" s="176"/>
      <c r="H990" s="1431"/>
      <c r="I990" s="175"/>
      <c r="J990" s="176"/>
      <c r="K990" s="1431"/>
      <c r="L990" s="290">
        <f>I990+J990+K990</f>
        <v>0</v>
      </c>
      <c r="M990" s="12">
        <f t="shared" si="220"/>
      </c>
      <c r="N990" s="13"/>
    </row>
    <row r="991" spans="1:14" ht="15.75">
      <c r="A991" s="22">
        <v>675</v>
      </c>
      <c r="B991" s="368">
        <v>5400</v>
      </c>
      <c r="C991" s="1751" t="s">
        <v>741</v>
      </c>
      <c r="D991" s="1752"/>
      <c r="E991" s="313">
        <f>F991+G991+H991</f>
        <v>0</v>
      </c>
      <c r="F991" s="1432"/>
      <c r="G991" s="1433"/>
      <c r="H991" s="1434"/>
      <c r="I991" s="1432"/>
      <c r="J991" s="1433"/>
      <c r="K991" s="1434"/>
      <c r="L991" s="313">
        <f>I991+J991+K991</f>
        <v>0</v>
      </c>
      <c r="M991" s="12">
        <f t="shared" si="220"/>
      </c>
      <c r="N991" s="13"/>
    </row>
    <row r="992" spans="1:14" ht="15.75">
      <c r="A992" s="22">
        <v>685</v>
      </c>
      <c r="B992" s="275">
        <v>5500</v>
      </c>
      <c r="C992" s="1753" t="s">
        <v>742</v>
      </c>
      <c r="D992" s="1754"/>
      <c r="E992" s="313">
        <f aca="true" t="shared" si="232" ref="E992:L992">SUM(E993:E996)</f>
        <v>0</v>
      </c>
      <c r="F992" s="277">
        <f t="shared" si="232"/>
        <v>0</v>
      </c>
      <c r="G992" s="278">
        <f t="shared" si="232"/>
        <v>0</v>
      </c>
      <c r="H992" s="279">
        <f>SUM(H993:H996)</f>
        <v>0</v>
      </c>
      <c r="I992" s="277">
        <f t="shared" si="232"/>
        <v>0</v>
      </c>
      <c r="J992" s="278">
        <f t="shared" si="232"/>
        <v>0</v>
      </c>
      <c r="K992" s="279">
        <f t="shared" si="232"/>
        <v>0</v>
      </c>
      <c r="L992" s="313">
        <f t="shared" si="232"/>
        <v>0</v>
      </c>
      <c r="M992" s="12">
        <f t="shared" si="220"/>
      </c>
      <c r="N992" s="13"/>
    </row>
    <row r="993" spans="1:14" ht="15.75">
      <c r="A993" s="23">
        <v>690</v>
      </c>
      <c r="B993" s="365"/>
      <c r="C993" s="282">
        <v>5501</v>
      </c>
      <c r="D993" s="314" t="s">
        <v>743</v>
      </c>
      <c r="E993" s="284">
        <f>F993+G993+H993</f>
        <v>0</v>
      </c>
      <c r="F993" s="154"/>
      <c r="G993" s="155"/>
      <c r="H993" s="1425"/>
      <c r="I993" s="154"/>
      <c r="J993" s="155"/>
      <c r="K993" s="1425"/>
      <c r="L993" s="284">
        <f>I993+J993+K993</f>
        <v>0</v>
      </c>
      <c r="M993" s="12">
        <f t="shared" si="220"/>
      </c>
      <c r="N993" s="13"/>
    </row>
    <row r="994" spans="1:14" ht="15.75">
      <c r="A994" s="23">
        <v>695</v>
      </c>
      <c r="B994" s="365"/>
      <c r="C994" s="296">
        <v>5502</v>
      </c>
      <c r="D994" s="297" t="s">
        <v>744</v>
      </c>
      <c r="E994" s="298">
        <f>F994+G994+H994</f>
        <v>0</v>
      </c>
      <c r="F994" s="160"/>
      <c r="G994" s="161"/>
      <c r="H994" s="1430"/>
      <c r="I994" s="160"/>
      <c r="J994" s="161"/>
      <c r="K994" s="1430"/>
      <c r="L994" s="298">
        <f>I994+J994+K994</f>
        <v>0</v>
      </c>
      <c r="M994" s="12">
        <f t="shared" si="220"/>
      </c>
      <c r="N994" s="13"/>
    </row>
    <row r="995" spans="1:14" ht="15.75">
      <c r="A995" s="22">
        <v>700</v>
      </c>
      <c r="B995" s="365"/>
      <c r="C995" s="296">
        <v>5503</v>
      </c>
      <c r="D995" s="366" t="s">
        <v>745</v>
      </c>
      <c r="E995" s="298">
        <f>F995+G995+H995</f>
        <v>0</v>
      </c>
      <c r="F995" s="160"/>
      <c r="G995" s="161"/>
      <c r="H995" s="1430"/>
      <c r="I995" s="160"/>
      <c r="J995" s="161"/>
      <c r="K995" s="1430"/>
      <c r="L995" s="298">
        <f>I995+J995+K995</f>
        <v>0</v>
      </c>
      <c r="M995" s="12">
        <f t="shared" si="220"/>
      </c>
      <c r="N995" s="13"/>
    </row>
    <row r="996" spans="1:14" ht="15.75">
      <c r="A996" s="22">
        <v>710</v>
      </c>
      <c r="B996" s="365"/>
      <c r="C996" s="288">
        <v>5504</v>
      </c>
      <c r="D996" s="342" t="s">
        <v>746</v>
      </c>
      <c r="E996" s="290">
        <f>F996+G996+H996</f>
        <v>0</v>
      </c>
      <c r="F996" s="175"/>
      <c r="G996" s="176"/>
      <c r="H996" s="1431"/>
      <c r="I996" s="175"/>
      <c r="J996" s="176"/>
      <c r="K996" s="1431"/>
      <c r="L996" s="290">
        <f>I996+J996+K996</f>
        <v>0</v>
      </c>
      <c r="M996" s="12">
        <f t="shared" si="220"/>
      </c>
      <c r="N996" s="13"/>
    </row>
    <row r="997" spans="1:14" ht="15.75">
      <c r="A997" s="23">
        <v>715</v>
      </c>
      <c r="B997" s="368">
        <v>5700</v>
      </c>
      <c r="C997" s="1746" t="s">
        <v>987</v>
      </c>
      <c r="D997" s="1747"/>
      <c r="E997" s="313">
        <f aca="true" t="shared" si="233" ref="E997:L997">SUM(E998:E1000)</f>
        <v>0</v>
      </c>
      <c r="F997" s="277">
        <f t="shared" si="233"/>
        <v>0</v>
      </c>
      <c r="G997" s="278">
        <f t="shared" si="233"/>
        <v>0</v>
      </c>
      <c r="H997" s="279">
        <f>SUM(H998:H1000)</f>
        <v>0</v>
      </c>
      <c r="I997" s="277">
        <f t="shared" si="233"/>
        <v>0</v>
      </c>
      <c r="J997" s="278">
        <f t="shared" si="233"/>
        <v>0</v>
      </c>
      <c r="K997" s="279">
        <f t="shared" si="233"/>
        <v>0</v>
      </c>
      <c r="L997" s="313">
        <f t="shared" si="233"/>
        <v>0</v>
      </c>
      <c r="M997" s="12">
        <f t="shared" si="220"/>
      </c>
      <c r="N997" s="13"/>
    </row>
    <row r="998" spans="1:14" ht="15.75">
      <c r="A998" s="23">
        <v>720</v>
      </c>
      <c r="B998" s="369"/>
      <c r="C998" s="370">
        <v>5701</v>
      </c>
      <c r="D998" s="371" t="s">
        <v>747</v>
      </c>
      <c r="E998" s="284">
        <f>F998+G998+H998</f>
        <v>0</v>
      </c>
      <c r="F998" s="154"/>
      <c r="G998" s="155"/>
      <c r="H998" s="1425"/>
      <c r="I998" s="154"/>
      <c r="J998" s="155"/>
      <c r="K998" s="1425"/>
      <c r="L998" s="284">
        <f>I998+J998+K998</f>
        <v>0</v>
      </c>
      <c r="M998" s="12">
        <f t="shared" si="220"/>
      </c>
      <c r="N998" s="13"/>
    </row>
    <row r="999" spans="1:14" ht="36" customHeight="1">
      <c r="A999" s="23">
        <v>725</v>
      </c>
      <c r="B999" s="369"/>
      <c r="C999" s="376">
        <v>5702</v>
      </c>
      <c r="D999" s="377" t="s">
        <v>748</v>
      </c>
      <c r="E999" s="317">
        <f>F999+G999+H999</f>
        <v>0</v>
      </c>
      <c r="F999" s="166"/>
      <c r="G999" s="167"/>
      <c r="H999" s="1426"/>
      <c r="I999" s="166"/>
      <c r="J999" s="167"/>
      <c r="K999" s="1426"/>
      <c r="L999" s="317">
        <f>I999+J999+K999</f>
        <v>0</v>
      </c>
      <c r="M999" s="12">
        <f t="shared" si="220"/>
      </c>
      <c r="N999" s="13"/>
    </row>
    <row r="1000" spans="1:14" ht="15.75">
      <c r="A1000" s="23">
        <v>730</v>
      </c>
      <c r="B1000" s="295"/>
      <c r="C1000" s="378">
        <v>4071</v>
      </c>
      <c r="D1000" s="379" t="s">
        <v>749</v>
      </c>
      <c r="E1000" s="380">
        <f>F1000+G1000+H1000</f>
        <v>0</v>
      </c>
      <c r="F1000" s="1427"/>
      <c r="G1000" s="1428"/>
      <c r="H1000" s="1429"/>
      <c r="I1000" s="1427"/>
      <c r="J1000" s="1428"/>
      <c r="K1000" s="1429"/>
      <c r="L1000" s="380">
        <f>I1000+J1000+K1000</f>
        <v>0</v>
      </c>
      <c r="M1000" s="12">
        <f t="shared" si="220"/>
      </c>
      <c r="N1000" s="13"/>
    </row>
    <row r="1001" spans="1:14" ht="15.75">
      <c r="A1001" s="23">
        <v>735</v>
      </c>
      <c r="B1001" s="586"/>
      <c r="C1001" s="1748" t="s">
        <v>750</v>
      </c>
      <c r="D1001" s="1749"/>
      <c r="E1001" s="1448"/>
      <c r="F1001" s="1448"/>
      <c r="G1001" s="1448"/>
      <c r="H1001" s="1448"/>
      <c r="I1001" s="1448"/>
      <c r="J1001" s="1448"/>
      <c r="K1001" s="1448"/>
      <c r="L1001" s="1449"/>
      <c r="M1001" s="12">
        <f t="shared" si="220"/>
      </c>
      <c r="N1001" s="13"/>
    </row>
    <row r="1002" spans="1:14" ht="15.75">
      <c r="A1002" s="23">
        <v>740</v>
      </c>
      <c r="B1002" s="384">
        <v>98</v>
      </c>
      <c r="C1002" s="1748" t="s">
        <v>750</v>
      </c>
      <c r="D1002" s="1749"/>
      <c r="E1002" s="385">
        <f>F1002+G1002+H1002</f>
        <v>0</v>
      </c>
      <c r="F1002" s="1439"/>
      <c r="G1002" s="1440"/>
      <c r="H1002" s="1441"/>
      <c r="I1002" s="1471">
        <v>0</v>
      </c>
      <c r="J1002" s="1472">
        <v>0</v>
      </c>
      <c r="K1002" s="1473">
        <v>0</v>
      </c>
      <c r="L1002" s="385">
        <f>I1002+J1002+K1002</f>
        <v>0</v>
      </c>
      <c r="M1002" s="12">
        <f t="shared" si="220"/>
      </c>
      <c r="N1002" s="13"/>
    </row>
    <row r="1003" spans="1:14" ht="15.75">
      <c r="A1003" s="23">
        <v>745</v>
      </c>
      <c r="B1003" s="1443"/>
      <c r="C1003" s="1444"/>
      <c r="D1003" s="1445"/>
      <c r="E1003" s="272"/>
      <c r="F1003" s="272"/>
      <c r="G1003" s="272"/>
      <c r="H1003" s="272"/>
      <c r="I1003" s="272"/>
      <c r="J1003" s="272"/>
      <c r="K1003" s="272"/>
      <c r="L1003" s="273"/>
      <c r="M1003" s="12">
        <f t="shared" si="220"/>
      </c>
      <c r="N1003" s="13"/>
    </row>
    <row r="1004" spans="1:14" ht="15.75">
      <c r="A1004" s="22">
        <v>750</v>
      </c>
      <c r="B1004" s="1446"/>
      <c r="C1004" s="111"/>
      <c r="D1004" s="1447"/>
      <c r="E1004" s="221"/>
      <c r="F1004" s="221"/>
      <c r="G1004" s="221"/>
      <c r="H1004" s="221"/>
      <c r="I1004" s="221"/>
      <c r="J1004" s="221"/>
      <c r="K1004" s="221"/>
      <c r="L1004" s="392"/>
      <c r="M1004" s="12">
        <f t="shared" si="220"/>
      </c>
      <c r="N1004" s="13"/>
    </row>
    <row r="1005" spans="1:14" ht="15.75">
      <c r="A1005" s="23">
        <v>755</v>
      </c>
      <c r="B1005" s="1446"/>
      <c r="C1005" s="111"/>
      <c r="D1005" s="1447"/>
      <c r="E1005" s="221"/>
      <c r="F1005" s="221"/>
      <c r="G1005" s="221"/>
      <c r="H1005" s="221"/>
      <c r="I1005" s="221"/>
      <c r="J1005" s="221"/>
      <c r="K1005" s="221"/>
      <c r="L1005" s="392"/>
      <c r="M1005" s="12">
        <f t="shared" si="220"/>
      </c>
      <c r="N1005" s="13"/>
    </row>
    <row r="1006" spans="1:14" ht="16.5" thickBot="1">
      <c r="A1006" s="23">
        <v>760</v>
      </c>
      <c r="B1006" s="1474"/>
      <c r="C1006" s="396" t="s">
        <v>800</v>
      </c>
      <c r="D1006" s="1442">
        <f>+B1006</f>
        <v>0</v>
      </c>
      <c r="E1006" s="398">
        <f aca="true" t="shared" si="234" ref="E1006:L1006">SUM(E892,E895,E901,E909,E910,E928,E932,E938,E941,E942,E943,E944,E945,E952,E959,E960,E961,E962,E969,E973,E974,E975,E976,E979,E980,E988,E991,E992,E997)+E1002</f>
        <v>0</v>
      </c>
      <c r="F1006" s="399">
        <f t="shared" si="234"/>
        <v>0</v>
      </c>
      <c r="G1006" s="400">
        <f t="shared" si="234"/>
        <v>0</v>
      </c>
      <c r="H1006" s="401">
        <f>SUM(H892,H895,H901,H909,H910,H928,H932,H938,H941,H942,H943,H944,H945,H952,H959,H960,H961,H962,H969,H973,H974,H975,H976,H979,H980,H988,H991,H992,H997)+H1002</f>
        <v>0</v>
      </c>
      <c r="I1006" s="399">
        <f t="shared" si="234"/>
        <v>1683</v>
      </c>
      <c r="J1006" s="400">
        <f t="shared" si="234"/>
        <v>0</v>
      </c>
      <c r="K1006" s="401">
        <f t="shared" si="234"/>
        <v>0</v>
      </c>
      <c r="L1006" s="398">
        <f t="shared" si="234"/>
        <v>1683</v>
      </c>
      <c r="M1006" s="12">
        <f>(IF($E1006&lt;&gt;0,$M$2,IF($L1006&lt;&gt;0,$M$2,"")))</f>
        <v>1</v>
      </c>
      <c r="N1006" s="73" t="str">
        <f>LEFT(C889,1)</f>
        <v>5</v>
      </c>
    </row>
    <row r="1007" spans="1:13" ht="16.5" thickTop="1">
      <c r="A1007" s="22">
        <v>765</v>
      </c>
      <c r="B1007" s="79" t="s">
        <v>127</v>
      </c>
      <c r="C1007" s="1"/>
      <c r="L1007" s="6"/>
      <c r="M1007" s="7">
        <f>(IF($E1006&lt;&gt;0,$M$2,IF($L1006&lt;&gt;0,$M$2,"")))</f>
        <v>1</v>
      </c>
    </row>
    <row r="1008" spans="1:13" ht="15.75">
      <c r="A1008" s="22">
        <v>775</v>
      </c>
      <c r="B1008" s="1372"/>
      <c r="C1008" s="1372"/>
      <c r="D1008" s="1373"/>
      <c r="E1008" s="1372"/>
      <c r="F1008" s="1372"/>
      <c r="G1008" s="1372"/>
      <c r="H1008" s="1372"/>
      <c r="I1008" s="1372"/>
      <c r="J1008" s="1372"/>
      <c r="K1008" s="1372"/>
      <c r="L1008" s="1374"/>
      <c r="M1008" s="7">
        <f>(IF($E1006&lt;&gt;0,$M$2,IF($L1006&lt;&gt;0,$M$2,"")))</f>
        <v>1</v>
      </c>
    </row>
    <row r="1009" spans="1:14" ht="18.75">
      <c r="A1009" s="23">
        <v>780</v>
      </c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77"/>
      <c r="M1009" s="74">
        <f>(IF(E1004&lt;&gt;0,$G$2,IF(L1004&lt;&gt;0,$G$2,"")))</f>
      </c>
      <c r="N1009" s="65"/>
    </row>
    <row r="1010" spans="1:14" ht="18.75">
      <c r="A1010" s="23">
        <v>785</v>
      </c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77"/>
      <c r="M1010" s="74">
        <f>(IF(E1005&lt;&gt;0,$G$2,IF(L1005&lt;&gt;0,$G$2,"")))</f>
      </c>
      <c r="N1010" s="65"/>
    </row>
    <row r="1011" spans="1:14" ht="18.75">
      <c r="A1011" s="23">
        <v>790</v>
      </c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77"/>
      <c r="M1011" s="74">
        <f>(IF(E1006&lt;&gt;0,$G$2,IF(L1006&lt;&gt;0,$G$2,"")))</f>
        <v>0</v>
      </c>
      <c r="N1011" s="65"/>
    </row>
    <row r="1012" spans="1:14" ht="18.75">
      <c r="A1012" s="23">
        <v>795</v>
      </c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77"/>
      <c r="M1012" s="74">
        <f>(IF(E1006&lt;&gt;0,$G$2,IF(L1006&lt;&gt;0,$G$2,"")))</f>
        <v>0</v>
      </c>
      <c r="N1012" s="65"/>
    </row>
    <row r="1013" ht="15.75">
      <c r="A1013" s="22">
        <v>805</v>
      </c>
    </row>
    <row r="1014" ht="15.75">
      <c r="A1014" s="23">
        <v>810</v>
      </c>
    </row>
    <row r="1015" ht="15.75">
      <c r="A1015" s="23">
        <v>815</v>
      </c>
    </row>
    <row r="1016" ht="15.75">
      <c r="A1016" s="28">
        <v>525</v>
      </c>
    </row>
    <row r="1017" ht="15.75">
      <c r="A1017" s="22">
        <v>820</v>
      </c>
    </row>
    <row r="1018" ht="15.75">
      <c r="A1018" s="23">
        <v>821</v>
      </c>
    </row>
    <row r="1019" ht="15.75">
      <c r="A1019" s="23">
        <v>822</v>
      </c>
    </row>
    <row r="1020" ht="15.75">
      <c r="A1020" s="23">
        <v>823</v>
      </c>
    </row>
    <row r="1021" ht="15.75">
      <c r="A1021" s="23">
        <v>825</v>
      </c>
    </row>
    <row r="1022" ht="15.75">
      <c r="A1022" s="23"/>
    </row>
    <row r="1023" ht="15.75">
      <c r="A1023" s="23"/>
    </row>
    <row r="1024" ht="15.75">
      <c r="A1024" s="23"/>
    </row>
    <row r="1025" ht="15.75">
      <c r="A1025" s="23"/>
    </row>
    <row r="1026" ht="15.75">
      <c r="A1026" s="23"/>
    </row>
    <row r="1027" ht="15.75">
      <c r="A1027" s="23"/>
    </row>
    <row r="1028" ht="15.75">
      <c r="A1028" s="23"/>
    </row>
    <row r="1029" ht="15.75">
      <c r="A1029" s="23"/>
    </row>
    <row r="1030" ht="15.75">
      <c r="A1030" s="23"/>
    </row>
    <row r="1031" ht="15.75">
      <c r="A1031" s="23"/>
    </row>
    <row r="1032" ht="15.75">
      <c r="A1032" s="23"/>
    </row>
    <row r="1033" ht="15.75">
      <c r="A1033" s="23"/>
    </row>
    <row r="1034" ht="15.75">
      <c r="A1034" s="23"/>
    </row>
    <row r="1035" ht="15.75">
      <c r="A1035" s="23"/>
    </row>
    <row r="1036" ht="15.75">
      <c r="A1036" s="25"/>
    </row>
    <row r="1037" ht="15.75">
      <c r="A1037" s="25">
        <v>905</v>
      </c>
    </row>
    <row r="1038" ht="15.75">
      <c r="A1038" s="25">
        <v>906</v>
      </c>
    </row>
    <row r="1039" ht="15.75">
      <c r="A1039" s="25">
        <v>907</v>
      </c>
    </row>
    <row r="1040" ht="15.75">
      <c r="A1040" s="25">
        <v>910</v>
      </c>
    </row>
    <row r="1041" ht="15.75">
      <c r="A1041" s="25">
        <v>911</v>
      </c>
    </row>
    <row r="1042" ht="15.75">
      <c r="A1042" s="25">
        <v>912</v>
      </c>
    </row>
    <row r="1043" ht="15.75">
      <c r="A1043" s="25">
        <v>920</v>
      </c>
    </row>
    <row r="1045" ht="36" customHeight="1"/>
  </sheetData>
  <sheetProtection password="81B0" sheet="1" objects="1" scenarios="1"/>
  <mergeCells count="212">
    <mergeCell ref="C997:D997"/>
    <mergeCell ref="C1001:D1001"/>
    <mergeCell ref="C1002:D1002"/>
    <mergeCell ref="C976:D976"/>
    <mergeCell ref="C979:D979"/>
    <mergeCell ref="C980:D980"/>
    <mergeCell ref="C988:D988"/>
    <mergeCell ref="C991:D991"/>
    <mergeCell ref="C992:D992"/>
    <mergeCell ref="C961:D961"/>
    <mergeCell ref="C962:D962"/>
    <mergeCell ref="C969:D969"/>
    <mergeCell ref="C973:D973"/>
    <mergeCell ref="C974:D974"/>
    <mergeCell ref="C975:D975"/>
    <mergeCell ref="C942:D942"/>
    <mergeCell ref="C943:D943"/>
    <mergeCell ref="C944:D944"/>
    <mergeCell ref="C945:D945"/>
    <mergeCell ref="C959:D959"/>
    <mergeCell ref="C960:D960"/>
    <mergeCell ref="C909:D909"/>
    <mergeCell ref="C910:D910"/>
    <mergeCell ref="C928:D928"/>
    <mergeCell ref="C932:D932"/>
    <mergeCell ref="C938:D938"/>
    <mergeCell ref="C941:D941"/>
    <mergeCell ref="B881:D881"/>
    <mergeCell ref="E885:H885"/>
    <mergeCell ref="I885:L885"/>
    <mergeCell ref="C892:D892"/>
    <mergeCell ref="C895:D895"/>
    <mergeCell ref="C901:D901"/>
    <mergeCell ref="C857:D857"/>
    <mergeCell ref="C862:D862"/>
    <mergeCell ref="C866:D866"/>
    <mergeCell ref="C867:D867"/>
    <mergeCell ref="B876:D876"/>
    <mergeCell ref="B878:D878"/>
    <mergeCell ref="C840:D840"/>
    <mergeCell ref="C841:D841"/>
    <mergeCell ref="C844:D844"/>
    <mergeCell ref="C845:D845"/>
    <mergeCell ref="C853:D853"/>
    <mergeCell ref="C856:D856"/>
    <mergeCell ref="C825:D825"/>
    <mergeCell ref="C826:D826"/>
    <mergeCell ref="C827:D827"/>
    <mergeCell ref="C834:D834"/>
    <mergeCell ref="C838:D838"/>
    <mergeCell ref="C839:D839"/>
    <mergeCell ref="C806:D806"/>
    <mergeCell ref="C807:D807"/>
    <mergeCell ref="C808:D808"/>
    <mergeCell ref="C809:D809"/>
    <mergeCell ref="C810:D810"/>
    <mergeCell ref="C824:D824"/>
    <mergeCell ref="C766:D766"/>
    <mergeCell ref="C774:D774"/>
    <mergeCell ref="C775:D775"/>
    <mergeCell ref="C793:D793"/>
    <mergeCell ref="C797:D797"/>
    <mergeCell ref="C803:D803"/>
    <mergeCell ref="B743:D743"/>
    <mergeCell ref="B746:D746"/>
    <mergeCell ref="E750:H750"/>
    <mergeCell ref="I750:L750"/>
    <mergeCell ref="C757:D757"/>
    <mergeCell ref="C760:D760"/>
    <mergeCell ref="C721:D721"/>
    <mergeCell ref="C722:D722"/>
    <mergeCell ref="C727:D727"/>
    <mergeCell ref="C731:D731"/>
    <mergeCell ref="C732:D732"/>
    <mergeCell ref="B741:D741"/>
    <mergeCell ref="C704:D704"/>
    <mergeCell ref="C705:D705"/>
    <mergeCell ref="C706:D706"/>
    <mergeCell ref="C709:D709"/>
    <mergeCell ref="C710:D710"/>
    <mergeCell ref="C718:D718"/>
    <mergeCell ref="C689:D689"/>
    <mergeCell ref="C690:D690"/>
    <mergeCell ref="C691:D691"/>
    <mergeCell ref="C692:D692"/>
    <mergeCell ref="C699:D699"/>
    <mergeCell ref="C703:D703"/>
    <mergeCell ref="C668:D668"/>
    <mergeCell ref="C671:D671"/>
    <mergeCell ref="C672:D672"/>
    <mergeCell ref="C673:D673"/>
    <mergeCell ref="C674:D674"/>
    <mergeCell ref="C675:D675"/>
    <mergeCell ref="C625:D625"/>
    <mergeCell ref="C631:D631"/>
    <mergeCell ref="C639:D639"/>
    <mergeCell ref="C640:D640"/>
    <mergeCell ref="C658:D658"/>
    <mergeCell ref="C662:D662"/>
    <mergeCell ref="B606:D606"/>
    <mergeCell ref="B608:D608"/>
    <mergeCell ref="B611:D611"/>
    <mergeCell ref="E615:H615"/>
    <mergeCell ref="I615:L615"/>
    <mergeCell ref="C622:D622"/>
    <mergeCell ref="E436:H436"/>
    <mergeCell ref="E452:H452"/>
    <mergeCell ref="E19:H19"/>
    <mergeCell ref="I19:L19"/>
    <mergeCell ref="E182:H182"/>
    <mergeCell ref="I182:L182"/>
    <mergeCell ref="E351:H351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C585:D585"/>
    <mergeCell ref="C535:D535"/>
    <mergeCell ref="C538:D538"/>
    <mergeCell ref="C560:D560"/>
    <mergeCell ref="C580:D580"/>
    <mergeCell ref="C525:D525"/>
    <mergeCell ref="C506:D506"/>
    <mergeCell ref="C491:D491"/>
    <mergeCell ref="C497:D497"/>
    <mergeCell ref="C529:D529"/>
    <mergeCell ref="C530:D530"/>
    <mergeCell ref="C510:D510"/>
    <mergeCell ref="C515:D51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</mergeCells>
  <conditionalFormatting sqref="D441">
    <cfRule type="cellIs" priority="135" dxfId="174" operator="notEqual" stopIfTrue="1">
      <formula>0</formula>
    </cfRule>
  </conditionalFormatting>
  <conditionalFormatting sqref="D592">
    <cfRule type="cellIs" priority="134" dxfId="174" operator="notEqual" stopIfTrue="1">
      <formula>0</formula>
    </cfRule>
  </conditionalFormatting>
  <conditionalFormatting sqref="E15">
    <cfRule type="cellIs" priority="128" dxfId="180" operator="equal" stopIfTrue="1">
      <formula>98</formula>
    </cfRule>
    <cfRule type="cellIs" priority="130" dxfId="181" operator="equal" stopIfTrue="1">
      <formula>96</formula>
    </cfRule>
    <cfRule type="cellIs" priority="131" dxfId="182" operator="equal" stopIfTrue="1">
      <formula>42</formula>
    </cfRule>
    <cfRule type="cellIs" priority="132" dxfId="183" operator="equal" stopIfTrue="1">
      <formula>97</formula>
    </cfRule>
    <cfRule type="cellIs" priority="133" dxfId="184" operator="equal" stopIfTrue="1">
      <formula>33</formula>
    </cfRule>
  </conditionalFormatting>
  <conditionalFormatting sqref="F15">
    <cfRule type="cellIs" priority="124" dxfId="184" operator="equal" stopIfTrue="1">
      <formula>"ЧУЖДИ СРЕДСТВА"</formula>
    </cfRule>
    <cfRule type="cellIs" priority="125" dxfId="183" operator="equal" stopIfTrue="1">
      <formula>"СЕС - ДМП"</formula>
    </cfRule>
    <cfRule type="cellIs" priority="126" dxfId="182" operator="equal" stopIfTrue="1">
      <formula>"СЕС - РА"</formula>
    </cfRule>
    <cfRule type="cellIs" priority="127" dxfId="181" operator="equal" stopIfTrue="1">
      <formula>"СЕС - ДЕС"</formula>
    </cfRule>
    <cfRule type="cellIs" priority="129" dxfId="180" operator="equal" stopIfTrue="1">
      <formula>"СЕС - КСФ"</formula>
    </cfRule>
  </conditionalFormatting>
  <conditionalFormatting sqref="F178">
    <cfRule type="cellIs" priority="112" dxfId="190" operator="equal" stopIfTrue="1">
      <formula>0</formula>
    </cfRule>
  </conditionalFormatting>
  <conditionalFormatting sqref="E180">
    <cfRule type="cellIs" priority="107" dxfId="180" operator="equal" stopIfTrue="1">
      <formula>98</formula>
    </cfRule>
    <cfRule type="cellIs" priority="108" dxfId="181" operator="equal" stopIfTrue="1">
      <formula>96</formula>
    </cfRule>
    <cfRule type="cellIs" priority="109" dxfId="182" operator="equal" stopIfTrue="1">
      <formula>42</formula>
    </cfRule>
    <cfRule type="cellIs" priority="110" dxfId="183" operator="equal" stopIfTrue="1">
      <formula>97</formula>
    </cfRule>
    <cfRule type="cellIs" priority="111" dxfId="184" operator="equal" stopIfTrue="1">
      <formula>33</formula>
    </cfRule>
  </conditionalFormatting>
  <conditionalFormatting sqref="F180">
    <cfRule type="cellIs" priority="102" dxfId="184" operator="equal" stopIfTrue="1">
      <formula>"ЧУЖДИ СРЕДСТВА"</formula>
    </cfRule>
    <cfRule type="cellIs" priority="103" dxfId="183" operator="equal" stopIfTrue="1">
      <formula>"СЕС - ДМП"</formula>
    </cfRule>
    <cfRule type="cellIs" priority="104" dxfId="182" operator="equal" stopIfTrue="1">
      <formula>"СЕС - РА"</formula>
    </cfRule>
    <cfRule type="cellIs" priority="105" dxfId="181" operator="equal" stopIfTrue="1">
      <formula>"СЕС - ДЕС"</formula>
    </cfRule>
    <cfRule type="cellIs" priority="106" dxfId="180" operator="equal" stopIfTrue="1">
      <formula>"СЕС - КСФ"</formula>
    </cfRule>
  </conditionalFormatting>
  <conditionalFormatting sqref="F347">
    <cfRule type="cellIs" priority="101" dxfId="190" operator="equal" stopIfTrue="1">
      <formula>0</formula>
    </cfRule>
  </conditionalFormatting>
  <conditionalFormatting sqref="E349">
    <cfRule type="cellIs" priority="96" dxfId="180" operator="equal" stopIfTrue="1">
      <formula>98</formula>
    </cfRule>
    <cfRule type="cellIs" priority="97" dxfId="181" operator="equal" stopIfTrue="1">
      <formula>96</formula>
    </cfRule>
    <cfRule type="cellIs" priority="98" dxfId="182" operator="equal" stopIfTrue="1">
      <formula>42</formula>
    </cfRule>
    <cfRule type="cellIs" priority="99" dxfId="183" operator="equal" stopIfTrue="1">
      <formula>97</formula>
    </cfRule>
    <cfRule type="cellIs" priority="100" dxfId="184" operator="equal" stopIfTrue="1">
      <formula>33</formula>
    </cfRule>
  </conditionalFormatting>
  <conditionalFormatting sqref="F349">
    <cfRule type="cellIs" priority="91" dxfId="184" operator="equal" stopIfTrue="1">
      <formula>"ЧУЖДИ СРЕДСТВА"</formula>
    </cfRule>
    <cfRule type="cellIs" priority="92" dxfId="183" operator="equal" stopIfTrue="1">
      <formula>"СЕС - ДМП"</formula>
    </cfRule>
    <cfRule type="cellIs" priority="93" dxfId="182" operator="equal" stopIfTrue="1">
      <formula>"СЕС - РА"</formula>
    </cfRule>
    <cfRule type="cellIs" priority="94" dxfId="181" operator="equal" stopIfTrue="1">
      <formula>"СЕС - ДЕС"</formula>
    </cfRule>
    <cfRule type="cellIs" priority="95" dxfId="180" operator="equal" stopIfTrue="1">
      <formula>"СЕС - КСФ"</formula>
    </cfRule>
  </conditionalFormatting>
  <conditionalFormatting sqref="F432">
    <cfRule type="cellIs" priority="90" dxfId="190" operator="equal" stopIfTrue="1">
      <formula>0</formula>
    </cfRule>
  </conditionalFormatting>
  <conditionalFormatting sqref="E434">
    <cfRule type="cellIs" priority="85" dxfId="180" operator="equal" stopIfTrue="1">
      <formula>98</formula>
    </cfRule>
    <cfRule type="cellIs" priority="86" dxfId="181" operator="equal" stopIfTrue="1">
      <formula>96</formula>
    </cfRule>
    <cfRule type="cellIs" priority="87" dxfId="182" operator="equal" stopIfTrue="1">
      <formula>42</formula>
    </cfRule>
    <cfRule type="cellIs" priority="88" dxfId="183" operator="equal" stopIfTrue="1">
      <formula>97</formula>
    </cfRule>
    <cfRule type="cellIs" priority="89" dxfId="184" operator="equal" stopIfTrue="1">
      <formula>33</formula>
    </cfRule>
  </conditionalFormatting>
  <conditionalFormatting sqref="F434">
    <cfRule type="cellIs" priority="80" dxfId="184" operator="equal" stopIfTrue="1">
      <formula>"ЧУЖДИ СРЕДСТВА"</formula>
    </cfRule>
    <cfRule type="cellIs" priority="81" dxfId="183" operator="equal" stopIfTrue="1">
      <formula>"СЕС - ДМП"</formula>
    </cfRule>
    <cfRule type="cellIs" priority="82" dxfId="182" operator="equal" stopIfTrue="1">
      <formula>"СЕС - РА"</formula>
    </cfRule>
    <cfRule type="cellIs" priority="83" dxfId="181" operator="equal" stopIfTrue="1">
      <formula>"СЕС - ДЕС"</formula>
    </cfRule>
    <cfRule type="cellIs" priority="84" dxfId="180" operator="equal" stopIfTrue="1">
      <formula>"СЕС - КСФ"</formula>
    </cfRule>
  </conditionalFormatting>
  <conditionalFormatting sqref="E441">
    <cfRule type="cellIs" priority="79" dxfId="191" operator="notEqual" stopIfTrue="1">
      <formula>0</formula>
    </cfRule>
  </conditionalFormatting>
  <conditionalFormatting sqref="F441">
    <cfRule type="cellIs" priority="78" dxfId="191" operator="notEqual" stopIfTrue="1">
      <formula>0</formula>
    </cfRule>
  </conditionalFormatting>
  <conditionalFormatting sqref="G441">
    <cfRule type="cellIs" priority="77" dxfId="191" operator="notEqual" stopIfTrue="1">
      <formula>0</formula>
    </cfRule>
  </conditionalFormatting>
  <conditionalFormatting sqref="H441">
    <cfRule type="cellIs" priority="76" dxfId="191" operator="notEqual" stopIfTrue="1">
      <formula>0</formula>
    </cfRule>
  </conditionalFormatting>
  <conditionalFormatting sqref="I441">
    <cfRule type="cellIs" priority="75" dxfId="191" operator="notEqual" stopIfTrue="1">
      <formula>0</formula>
    </cfRule>
  </conditionalFormatting>
  <conditionalFormatting sqref="J441">
    <cfRule type="cellIs" priority="74" dxfId="191" operator="notEqual" stopIfTrue="1">
      <formula>0</formula>
    </cfRule>
  </conditionalFormatting>
  <conditionalFormatting sqref="K441">
    <cfRule type="cellIs" priority="73" dxfId="191" operator="notEqual" stopIfTrue="1">
      <formula>0</formula>
    </cfRule>
  </conditionalFormatting>
  <conditionalFormatting sqref="L441">
    <cfRule type="cellIs" priority="72" dxfId="191" operator="notEqual" stopIfTrue="1">
      <formula>0</formula>
    </cfRule>
  </conditionalFormatting>
  <conditionalFormatting sqref="E592">
    <cfRule type="cellIs" priority="71" dxfId="191" operator="notEqual" stopIfTrue="1">
      <formula>0</formula>
    </cfRule>
  </conditionalFormatting>
  <conditionalFormatting sqref="F592:G592">
    <cfRule type="cellIs" priority="70" dxfId="191" operator="notEqual" stopIfTrue="1">
      <formula>0</formula>
    </cfRule>
  </conditionalFormatting>
  <conditionalFormatting sqref="H592">
    <cfRule type="cellIs" priority="69" dxfId="191" operator="notEqual" stopIfTrue="1">
      <formula>0</formula>
    </cfRule>
  </conditionalFormatting>
  <conditionalFormatting sqref="I592">
    <cfRule type="cellIs" priority="68" dxfId="191" operator="notEqual" stopIfTrue="1">
      <formula>0</formula>
    </cfRule>
  </conditionalFormatting>
  <conditionalFormatting sqref="J592:K592">
    <cfRule type="cellIs" priority="67" dxfId="191" operator="notEqual" stopIfTrue="1">
      <formula>0</formula>
    </cfRule>
  </conditionalFormatting>
  <conditionalFormatting sqref="L592">
    <cfRule type="cellIs" priority="66" dxfId="191" operator="notEqual" stopIfTrue="1">
      <formula>0</formula>
    </cfRule>
  </conditionalFormatting>
  <conditionalFormatting sqref="F571">
    <cfRule type="cellIs" priority="65" dxfId="192" operator="equal" stopIfTrue="1">
      <formula>0</formula>
    </cfRule>
  </conditionalFormatting>
  <conditionalFormatting sqref="F448">
    <cfRule type="cellIs" priority="64" dxfId="190" operator="equal" stopIfTrue="1">
      <formula>0</formula>
    </cfRule>
  </conditionalFormatting>
  <conditionalFormatting sqref="E450">
    <cfRule type="cellIs" priority="59" dxfId="180" operator="equal" stopIfTrue="1">
      <formula>98</formula>
    </cfRule>
    <cfRule type="cellIs" priority="60" dxfId="181" operator="equal" stopIfTrue="1">
      <formula>96</formula>
    </cfRule>
    <cfRule type="cellIs" priority="61" dxfId="182" operator="equal" stopIfTrue="1">
      <formula>42</formula>
    </cfRule>
    <cfRule type="cellIs" priority="62" dxfId="183" operator="equal" stopIfTrue="1">
      <formula>97</formula>
    </cfRule>
    <cfRule type="cellIs" priority="63" dxfId="184" operator="equal" stopIfTrue="1">
      <formula>33</formula>
    </cfRule>
  </conditionalFormatting>
  <conditionalFormatting sqref="F450">
    <cfRule type="cellIs" priority="54" dxfId="184" operator="equal" stopIfTrue="1">
      <formula>"ЧУЖДИ СРЕДСТВА"</formula>
    </cfRule>
    <cfRule type="cellIs" priority="55" dxfId="183" operator="equal" stopIfTrue="1">
      <formula>"СЕС - ДМП"</formula>
    </cfRule>
    <cfRule type="cellIs" priority="56" dxfId="182" operator="equal" stopIfTrue="1">
      <formula>"СЕС - РА"</formula>
    </cfRule>
    <cfRule type="cellIs" priority="57" dxfId="181" operator="equal" stopIfTrue="1">
      <formula>"СЕС - ДЕС"</formula>
    </cfRule>
    <cfRule type="cellIs" priority="58" dxfId="180" operator="equal" stopIfTrue="1">
      <formula>"СЕС - КСФ"</formula>
    </cfRule>
  </conditionalFormatting>
  <conditionalFormatting sqref="I571">
    <cfRule type="cellIs" priority="53" dxfId="192" operator="equal" stopIfTrue="1">
      <formula>0</formula>
    </cfRule>
  </conditionalFormatting>
  <conditionalFormatting sqref="I9:J9">
    <cfRule type="cellIs" priority="49" dxfId="185" operator="between" stopIfTrue="1">
      <formula>1000000000000</formula>
      <formula>9999999999999990</formula>
    </cfRule>
    <cfRule type="cellIs" priority="50" dxfId="186" operator="between" stopIfTrue="1">
      <formula>10000000000</formula>
      <formula>999999999999</formula>
    </cfRule>
    <cfRule type="cellIs" priority="51" dxfId="187" operator="between" stopIfTrue="1">
      <formula>1000000</formula>
      <formula>99999999</formula>
    </cfRule>
    <cfRule type="cellIs" priority="52" dxfId="193" operator="between" stopIfTrue="1">
      <formula>100</formula>
      <formula>9900</formula>
    </cfRule>
  </conditionalFormatting>
  <conditionalFormatting sqref="F611">
    <cfRule type="cellIs" priority="48" dxfId="190" operator="equal" stopIfTrue="1">
      <formula>0</formula>
    </cfRule>
  </conditionalFormatting>
  <conditionalFormatting sqref="E613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613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620">
    <cfRule type="cellIs" priority="37" dxfId="0" operator="notEqual" stopIfTrue="1">
      <formula>"ИЗБЕРЕТЕ ДЕЙНОСТ"</formula>
    </cfRule>
  </conditionalFormatting>
  <conditionalFormatting sqref="D736">
    <cfRule type="cellIs" priority="36" dxfId="194" operator="equal" stopIfTrue="1">
      <formula>0</formula>
    </cfRule>
  </conditionalFormatting>
  <conditionalFormatting sqref="C620">
    <cfRule type="cellIs" priority="35" dxfId="0" operator="notEqual" stopIfTrue="1">
      <formula>0</formula>
    </cfRule>
  </conditionalFormatting>
  <conditionalFormatting sqref="D618">
    <cfRule type="cellIs" priority="34" dxfId="0" operator="notEqual" stopIfTrue="1">
      <formula>"ИЗБЕРЕТЕ ДЕЙНОСТ"</formula>
    </cfRule>
  </conditionalFormatting>
  <conditionalFormatting sqref="C618">
    <cfRule type="cellIs" priority="33" dxfId="0" operator="notEqual" stopIfTrue="1">
      <formula>0</formula>
    </cfRule>
  </conditionalFormatting>
  <conditionalFormatting sqref="F746">
    <cfRule type="cellIs" priority="32" dxfId="190" operator="equal" stopIfTrue="1">
      <formula>0</formula>
    </cfRule>
  </conditionalFormatting>
  <conditionalFormatting sqref="E748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748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755">
    <cfRule type="cellIs" priority="21" dxfId="0" operator="notEqual" stopIfTrue="1">
      <formula>"ИЗБЕРЕТЕ ДЕЙНОСТ"</formula>
    </cfRule>
  </conditionalFormatting>
  <conditionalFormatting sqref="D871">
    <cfRule type="cellIs" priority="20" dxfId="194" operator="equal" stopIfTrue="1">
      <formula>0</formula>
    </cfRule>
  </conditionalFormatting>
  <conditionalFormatting sqref="C755">
    <cfRule type="cellIs" priority="19" dxfId="0" operator="notEqual" stopIfTrue="1">
      <formula>0</formula>
    </cfRule>
  </conditionalFormatting>
  <conditionalFormatting sqref="D753">
    <cfRule type="cellIs" priority="18" dxfId="0" operator="notEqual" stopIfTrue="1">
      <formula>"ИЗБЕРЕТЕ ДЕЙНОСТ"</formula>
    </cfRule>
  </conditionalFormatting>
  <conditionalFormatting sqref="C753">
    <cfRule type="cellIs" priority="17" dxfId="0" operator="notEqual" stopIfTrue="1">
      <formula>0</formula>
    </cfRule>
  </conditionalFormatting>
  <conditionalFormatting sqref="F881">
    <cfRule type="cellIs" priority="16" dxfId="190" operator="equal" stopIfTrue="1">
      <formula>0</formula>
    </cfRule>
  </conditionalFormatting>
  <conditionalFormatting sqref="E883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883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890">
    <cfRule type="cellIs" priority="5" dxfId="0" operator="notEqual" stopIfTrue="1">
      <formula>"ИЗБЕРЕТЕ ДЕЙНОСТ"</formula>
    </cfRule>
  </conditionalFormatting>
  <conditionalFormatting sqref="D1006">
    <cfRule type="cellIs" priority="4" dxfId="194" operator="equal" stopIfTrue="1">
      <formula>0</formula>
    </cfRule>
  </conditionalFormatting>
  <conditionalFormatting sqref="C890">
    <cfRule type="cellIs" priority="3" dxfId="0" operator="notEqual" stopIfTrue="1">
      <formula>0</formula>
    </cfRule>
  </conditionalFormatting>
  <conditionalFormatting sqref="D888">
    <cfRule type="cellIs" priority="2" dxfId="0" operator="notEqual" stopIfTrue="1">
      <formula>"ИЗБЕРЕТЕ ДЕЙНОСТ"</formula>
    </cfRule>
  </conditionalFormatting>
  <conditionalFormatting sqref="C888">
    <cfRule type="cellIs" priority="1" dxfId="0" operator="notEqual" stopIfTrue="1">
      <formula>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 F626:K630 F669:K674 F659:K661 F641:K657 F623:K624 F680:K681 F632:K639 F723:K726 F719:K721 F711:K717 F707:K709 F700:K705 F693:K698 F732:K732 F728:K729 F683:K691 F676:K678 F663:K666 F761:K765 F804:K809 F794:K796 F776:K792 F758:K759 F815:K816 F767:K774 F858:K861 F854:K856 F846:K852 F842:K844 F835:K840 F828:K833 F867:K867 F863:K864 F818:K826 F811:K813 F798:K801 F896:K900 F939:K944 F929:K931 F911:K927 F893:K894 F950:K951 F902:K909 F993:K996 F989:K991 F981:K987 F977:K979 F970:K975 F963:K968 F1002:K1002 F998:K999 F953:K961 F946:K948 F933:K936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 E622:E736 E757:E871 E892:E1006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 F667:K667 F679:K679 F730:K730 F802:K802 F814:K814 F865:K865 F937:K937 F949:K949 F1000:K1000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18 D753 D888">
      <formula1>OP_LIST</formula1>
    </dataValidation>
    <dataValidation type="list" allowBlank="1" showInputMessage="1" showErrorMessage="1" promptTitle="ВЪВЕДЕТЕ ДЕЙНОСТ" sqref="D620 D755 D890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K280" sqref="K280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1761</v>
      </c>
    </row>
    <row r="3" spans="1:3" ht="35.25" customHeight="1">
      <c r="A3" s="1502">
        <v>33</v>
      </c>
      <c r="B3" s="1503" t="s">
        <v>1307</v>
      </c>
      <c r="C3" s="1505" t="s">
        <v>1762</v>
      </c>
    </row>
    <row r="4" spans="1:3" ht="35.25" customHeight="1">
      <c r="A4" s="1502">
        <v>42</v>
      </c>
      <c r="B4" s="1503" t="s">
        <v>1308</v>
      </c>
      <c r="C4" s="1506" t="s">
        <v>1763</v>
      </c>
    </row>
    <row r="5" spans="1:3" ht="19.5">
      <c r="A5" s="1502">
        <v>96</v>
      </c>
      <c r="B5" s="1503" t="s">
        <v>1309</v>
      </c>
      <c r="C5" s="1506" t="s">
        <v>1764</v>
      </c>
    </row>
    <row r="6" spans="1:3" ht="19.5">
      <c r="A6" s="1502">
        <v>97</v>
      </c>
      <c r="B6" s="1503" t="s">
        <v>1310</v>
      </c>
      <c r="C6" s="1506" t="s">
        <v>1765</v>
      </c>
    </row>
    <row r="7" spans="1:3" ht="19.5">
      <c r="A7" s="1502">
        <v>98</v>
      </c>
      <c r="B7" s="1503" t="s">
        <v>1311</v>
      </c>
      <c r="C7" s="1506" t="s">
        <v>1766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1767</v>
      </c>
      <c r="C118" s="1512">
        <v>4458</v>
      </c>
    </row>
    <row r="119" spans="1:3" ht="15.75">
      <c r="A119" s="1512">
        <v>4459</v>
      </c>
      <c r="B119" s="1525" t="s">
        <v>1768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1769</v>
      </c>
    </row>
    <row r="309" ht="18.75" thickBot="1">
      <c r="B309" s="1531" t="s">
        <v>1770</v>
      </c>
    </row>
    <row r="310" spans="1:2" ht="16.5">
      <c r="A310" s="1539" t="s">
        <v>1352</v>
      </c>
      <c r="B310" s="1540" t="s">
        <v>713</v>
      </c>
    </row>
    <row r="311" spans="1:2" ht="16.5">
      <c r="A311" s="1541" t="s">
        <v>1353</v>
      </c>
      <c r="B311" s="1542" t="s">
        <v>714</v>
      </c>
    </row>
    <row r="312" spans="1:2" ht="16.5">
      <c r="A312" s="1541" t="s">
        <v>1354</v>
      </c>
      <c r="B312" s="1543" t="s">
        <v>715</v>
      </c>
    </row>
    <row r="313" spans="1:2" ht="16.5">
      <c r="A313" s="1541" t="s">
        <v>1355</v>
      </c>
      <c r="B313" s="1543" t="s">
        <v>716</v>
      </c>
    </row>
    <row r="314" spans="1:2" ht="16.5">
      <c r="A314" s="1541" t="s">
        <v>1356</v>
      </c>
      <c r="B314" s="1543" t="s">
        <v>717</v>
      </c>
    </row>
    <row r="315" spans="1:2" ht="16.5">
      <c r="A315" s="1541" t="s">
        <v>1357</v>
      </c>
      <c r="B315" s="1543" t="s">
        <v>718</v>
      </c>
    </row>
    <row r="316" spans="1:2" ht="16.5">
      <c r="A316" s="1541" t="s">
        <v>1358</v>
      </c>
      <c r="B316" s="1543" t="s">
        <v>719</v>
      </c>
    </row>
    <row r="317" spans="1:2" ht="16.5">
      <c r="A317" s="1541" t="s">
        <v>1359</v>
      </c>
      <c r="B317" s="1543" t="s">
        <v>720</v>
      </c>
    </row>
    <row r="318" spans="1:2" ht="16.5">
      <c r="A318" s="1541" t="s">
        <v>1360</v>
      </c>
      <c r="B318" s="1543" t="s">
        <v>721</v>
      </c>
    </row>
    <row r="319" spans="1:2" ht="16.5">
      <c r="A319" s="1541" t="s">
        <v>1361</v>
      </c>
      <c r="B319" s="1543" t="s">
        <v>722</v>
      </c>
    </row>
    <row r="320" spans="1:2" ht="16.5">
      <c r="A320" s="1541" t="s">
        <v>1362</v>
      </c>
      <c r="B320" s="1543" t="s">
        <v>723</v>
      </c>
    </row>
    <row r="321" spans="1:2" ht="16.5">
      <c r="A321" s="1541" t="s">
        <v>1363</v>
      </c>
      <c r="B321" s="1544" t="s">
        <v>724</v>
      </c>
    </row>
    <row r="322" spans="1:2" ht="16.5">
      <c r="A322" s="1541" t="s">
        <v>1364</v>
      </c>
      <c r="B322" s="1544" t="s">
        <v>725</v>
      </c>
    </row>
    <row r="323" spans="1:2" ht="16.5">
      <c r="A323" s="1541" t="s">
        <v>1365</v>
      </c>
      <c r="B323" s="1543" t="s">
        <v>726</v>
      </c>
    </row>
    <row r="324" spans="1:2" ht="16.5">
      <c r="A324" s="1541" t="s">
        <v>1366</v>
      </c>
      <c r="B324" s="1543" t="s">
        <v>727</v>
      </c>
    </row>
    <row r="325" spans="1:2" ht="16.5">
      <c r="A325" s="1541" t="s">
        <v>1367</v>
      </c>
      <c r="B325" s="1543" t="s">
        <v>728</v>
      </c>
    </row>
    <row r="326" spans="1:2" ht="16.5">
      <c r="A326" s="1541" t="s">
        <v>1368</v>
      </c>
      <c r="B326" s="1543" t="s">
        <v>1337</v>
      </c>
    </row>
    <row r="327" spans="1:2" ht="16.5">
      <c r="A327" s="1541" t="s">
        <v>1369</v>
      </c>
      <c r="B327" s="1543" t="s">
        <v>1338</v>
      </c>
    </row>
    <row r="328" spans="1:2" ht="16.5">
      <c r="A328" s="1541" t="s">
        <v>1370</v>
      </c>
      <c r="B328" s="1543" t="s">
        <v>729</v>
      </c>
    </row>
    <row r="329" spans="1:2" ht="16.5">
      <c r="A329" s="1541" t="s">
        <v>1371</v>
      </c>
      <c r="B329" s="1543" t="s">
        <v>730</v>
      </c>
    </row>
    <row r="330" spans="1:2" ht="16.5">
      <c r="A330" s="1541" t="s">
        <v>1372</v>
      </c>
      <c r="B330" s="1543" t="s">
        <v>1339</v>
      </c>
    </row>
    <row r="331" spans="1:2" ht="16.5">
      <c r="A331" s="1541" t="s">
        <v>1373</v>
      </c>
      <c r="B331" s="1543" t="s">
        <v>731</v>
      </c>
    </row>
    <row r="332" spans="1:2" ht="16.5">
      <c r="A332" s="1541" t="s">
        <v>1374</v>
      </c>
      <c r="B332" s="1543" t="s">
        <v>732</v>
      </c>
    </row>
    <row r="333" spans="1:2" ht="32.25" customHeight="1">
      <c r="A333" s="1545" t="s">
        <v>1375</v>
      </c>
      <c r="B333" s="1546" t="s">
        <v>79</v>
      </c>
    </row>
    <row r="334" spans="1:2" ht="16.5">
      <c r="A334" s="1547" t="s">
        <v>1376</v>
      </c>
      <c r="B334" s="1548" t="s">
        <v>80</v>
      </c>
    </row>
    <row r="335" spans="1:2" ht="16.5">
      <c r="A335" s="1547" t="s">
        <v>1377</v>
      </c>
      <c r="B335" s="1548" t="s">
        <v>81</v>
      </c>
    </row>
    <row r="336" spans="1:2" ht="16.5">
      <c r="A336" s="1547" t="s">
        <v>1378</v>
      </c>
      <c r="B336" s="1548" t="s">
        <v>1340</v>
      </c>
    </row>
    <row r="337" spans="1:2" ht="16.5">
      <c r="A337" s="1541" t="s">
        <v>1379</v>
      </c>
      <c r="B337" s="1543" t="s">
        <v>82</v>
      </c>
    </row>
    <row r="338" spans="1:2" ht="16.5">
      <c r="A338" s="1541" t="s">
        <v>1380</v>
      </c>
      <c r="B338" s="1543" t="s">
        <v>83</v>
      </c>
    </row>
    <row r="339" spans="1:2" ht="16.5">
      <c r="A339" s="1541" t="s">
        <v>1381</v>
      </c>
      <c r="B339" s="1543" t="s">
        <v>1341</v>
      </c>
    </row>
    <row r="340" spans="1:2" ht="16.5">
      <c r="A340" s="1541" t="s">
        <v>1382</v>
      </c>
      <c r="B340" s="1543" t="s">
        <v>84</v>
      </c>
    </row>
    <row r="341" spans="1:2" ht="16.5">
      <c r="A341" s="1541" t="s">
        <v>1383</v>
      </c>
      <c r="B341" s="1543" t="s">
        <v>85</v>
      </c>
    </row>
    <row r="342" spans="1:2" ht="16.5">
      <c r="A342" s="1541" t="s">
        <v>1384</v>
      </c>
      <c r="B342" s="1543" t="s">
        <v>86</v>
      </c>
    </row>
    <row r="343" spans="1:2" ht="16.5">
      <c r="A343" s="1541" t="s">
        <v>1385</v>
      </c>
      <c r="B343" s="1548" t="s">
        <v>87</v>
      </c>
    </row>
    <row r="344" spans="1:2" ht="16.5">
      <c r="A344" s="1541" t="s">
        <v>1386</v>
      </c>
      <c r="B344" s="1548" t="s">
        <v>88</v>
      </c>
    </row>
    <row r="345" spans="1:2" ht="16.5">
      <c r="A345" s="1541" t="s">
        <v>1387</v>
      </c>
      <c r="B345" s="1548" t="s">
        <v>1342</v>
      </c>
    </row>
    <row r="346" spans="1:2" ht="16.5">
      <c r="A346" s="1541" t="s">
        <v>1388</v>
      </c>
      <c r="B346" s="1543" t="s">
        <v>89</v>
      </c>
    </row>
    <row r="347" spans="1:2" ht="16.5">
      <c r="A347" s="1541" t="s">
        <v>1389</v>
      </c>
      <c r="B347" s="1543" t="s">
        <v>90</v>
      </c>
    </row>
    <row r="348" spans="1:2" ht="16.5">
      <c r="A348" s="1541" t="s">
        <v>1390</v>
      </c>
      <c r="B348" s="1548" t="s">
        <v>91</v>
      </c>
    </row>
    <row r="349" spans="1:2" ht="16.5">
      <c r="A349" s="1541" t="s">
        <v>1391</v>
      </c>
      <c r="B349" s="1543" t="s">
        <v>92</v>
      </c>
    </row>
    <row r="350" spans="1:2" ht="16.5">
      <c r="A350" s="1541" t="s">
        <v>1392</v>
      </c>
      <c r="B350" s="1543" t="s">
        <v>93</v>
      </c>
    </row>
    <row r="351" spans="1:2" ht="16.5">
      <c r="A351" s="1541" t="s">
        <v>1393</v>
      </c>
      <c r="B351" s="1543" t="s">
        <v>94</v>
      </c>
    </row>
    <row r="352" spans="1:2" ht="16.5">
      <c r="A352" s="1541" t="s">
        <v>1394</v>
      </c>
      <c r="B352" s="1543" t="s">
        <v>95</v>
      </c>
    </row>
    <row r="353" spans="1:2" ht="16.5">
      <c r="A353" s="1541" t="s">
        <v>1395</v>
      </c>
      <c r="B353" s="1543" t="s">
        <v>1343</v>
      </c>
    </row>
    <row r="354" spans="1:2" ht="16.5">
      <c r="A354" s="1541" t="s">
        <v>1396</v>
      </c>
      <c r="B354" s="1543" t="s">
        <v>488</v>
      </c>
    </row>
    <row r="355" spans="1:2" ht="16.5">
      <c r="A355" s="1541" t="s">
        <v>1397</v>
      </c>
      <c r="B355" s="1543" t="s">
        <v>489</v>
      </c>
    </row>
    <row r="356" spans="1:2" ht="16.5">
      <c r="A356" s="1549" t="s">
        <v>1398</v>
      </c>
      <c r="B356" s="1550" t="s">
        <v>490</v>
      </c>
    </row>
    <row r="357" spans="1:2" ht="16.5">
      <c r="A357" s="1551" t="s">
        <v>1399</v>
      </c>
      <c r="B357" s="1552" t="s">
        <v>491</v>
      </c>
    </row>
    <row r="358" spans="1:2" ht="16.5">
      <c r="A358" s="1551" t="s">
        <v>1400</v>
      </c>
      <c r="B358" s="1552" t="s">
        <v>492</v>
      </c>
    </row>
    <row r="359" spans="1:2" ht="16.5">
      <c r="A359" s="1551" t="s">
        <v>1401</v>
      </c>
      <c r="B359" s="1552" t="s">
        <v>493</v>
      </c>
    </row>
    <row r="360" spans="1:2" ht="17.25" thickBot="1">
      <c r="A360" s="1553" t="s">
        <v>1402</v>
      </c>
      <c r="B360" s="1554" t="s">
        <v>494</v>
      </c>
    </row>
    <row r="361" spans="1:256" ht="18">
      <c r="A361" s="1603"/>
      <c r="B361" s="1555" t="s">
        <v>1771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1772</v>
      </c>
    </row>
    <row r="363" spans="1:2" ht="18">
      <c r="A363" s="1604"/>
      <c r="B363" s="1559" t="s">
        <v>1773</v>
      </c>
    </row>
    <row r="364" spans="1:2" ht="18">
      <c r="A364" s="1561" t="s">
        <v>1403</v>
      </c>
      <c r="B364" s="1560" t="s">
        <v>1774</v>
      </c>
    </row>
    <row r="365" spans="1:2" ht="18">
      <c r="A365" s="1561" t="s">
        <v>1404</v>
      </c>
      <c r="B365" s="1562" t="s">
        <v>1775</v>
      </c>
    </row>
    <row r="366" spans="1:2" ht="18">
      <c r="A366" s="1561" t="s">
        <v>1405</v>
      </c>
      <c r="B366" s="1563" t="s">
        <v>1776</v>
      </c>
    </row>
    <row r="367" spans="1:2" ht="18">
      <c r="A367" s="1561" t="s">
        <v>1406</v>
      </c>
      <c r="B367" s="1563" t="s">
        <v>1777</v>
      </c>
    </row>
    <row r="368" spans="1:2" ht="18">
      <c r="A368" s="1561" t="s">
        <v>1407</v>
      </c>
      <c r="B368" s="1563" t="s">
        <v>1778</v>
      </c>
    </row>
    <row r="369" spans="1:2" ht="18">
      <c r="A369" s="1561" t="s">
        <v>1408</v>
      </c>
      <c r="B369" s="1563" t="s">
        <v>1779</v>
      </c>
    </row>
    <row r="370" spans="1:2" ht="18">
      <c r="A370" s="1561" t="s">
        <v>1409</v>
      </c>
      <c r="B370" s="1563" t="s">
        <v>1780</v>
      </c>
    </row>
    <row r="371" spans="1:2" ht="18">
      <c r="A371" s="1561" t="s">
        <v>1410</v>
      </c>
      <c r="B371" s="1564" t="s">
        <v>1781</v>
      </c>
    </row>
    <row r="372" spans="1:2" ht="18">
      <c r="A372" s="1561" t="s">
        <v>1411</v>
      </c>
      <c r="B372" s="1564" t="s">
        <v>1782</v>
      </c>
    </row>
    <row r="373" spans="1:2" ht="18">
      <c r="A373" s="1561" t="s">
        <v>1412</v>
      </c>
      <c r="B373" s="1564" t="s">
        <v>1783</v>
      </c>
    </row>
    <row r="374" spans="1:2" ht="18">
      <c r="A374" s="1561" t="s">
        <v>1413</v>
      </c>
      <c r="B374" s="1564" t="s">
        <v>1784</v>
      </c>
    </row>
    <row r="375" spans="1:2" ht="18">
      <c r="A375" s="1561" t="s">
        <v>1414</v>
      </c>
      <c r="B375" s="1565" t="s">
        <v>1785</v>
      </c>
    </row>
    <row r="376" spans="1:2" ht="18">
      <c r="A376" s="1561" t="s">
        <v>1415</v>
      </c>
      <c r="B376" s="1565" t="s">
        <v>1786</v>
      </c>
    </row>
    <row r="377" spans="1:2" ht="18">
      <c r="A377" s="1561" t="s">
        <v>1416</v>
      </c>
      <c r="B377" s="1564" t="s">
        <v>1787</v>
      </c>
    </row>
    <row r="378" spans="1:5" ht="18">
      <c r="A378" s="1561" t="s">
        <v>1417</v>
      </c>
      <c r="B378" s="1564" t="s">
        <v>1788</v>
      </c>
      <c r="C378" s="1566" t="s">
        <v>191</v>
      </c>
      <c r="E378" s="1567"/>
    </row>
    <row r="379" spans="1:5" ht="18">
      <c r="A379" s="1561" t="s">
        <v>1418</v>
      </c>
      <c r="B379" s="1563" t="s">
        <v>1789</v>
      </c>
      <c r="C379" s="1566" t="s">
        <v>191</v>
      </c>
      <c r="E379" s="1567"/>
    </row>
    <row r="380" spans="1:5" ht="18">
      <c r="A380" s="1561" t="s">
        <v>1419</v>
      </c>
      <c r="B380" s="1564" t="s">
        <v>1790</v>
      </c>
      <c r="C380" s="1566" t="s">
        <v>191</v>
      </c>
      <c r="E380" s="1567"/>
    </row>
    <row r="381" spans="1:5" ht="18">
      <c r="A381" s="1561" t="s">
        <v>1420</v>
      </c>
      <c r="B381" s="1564" t="s">
        <v>1791</v>
      </c>
      <c r="C381" s="1566" t="s">
        <v>191</v>
      </c>
      <c r="E381" s="1567"/>
    </row>
    <row r="382" spans="1:5" ht="18">
      <c r="A382" s="1561" t="s">
        <v>1421</v>
      </c>
      <c r="B382" s="1564" t="s">
        <v>1792</v>
      </c>
      <c r="C382" s="1566" t="s">
        <v>191</v>
      </c>
      <c r="E382" s="1567"/>
    </row>
    <row r="383" spans="1:5" ht="18">
      <c r="A383" s="1561" t="s">
        <v>1422</v>
      </c>
      <c r="B383" s="1564" t="s">
        <v>1793</v>
      </c>
      <c r="C383" s="1566" t="s">
        <v>191</v>
      </c>
      <c r="E383" s="1567"/>
    </row>
    <row r="384" spans="1:5" ht="18">
      <c r="A384" s="1561" t="s">
        <v>1423</v>
      </c>
      <c r="B384" s="1564" t="s">
        <v>1794</v>
      </c>
      <c r="C384" s="1566" t="s">
        <v>191</v>
      </c>
      <c r="E384" s="1567"/>
    </row>
    <row r="385" spans="1:5" ht="18">
      <c r="A385" s="1561" t="s">
        <v>1424</v>
      </c>
      <c r="B385" s="1564" t="s">
        <v>1795</v>
      </c>
      <c r="C385" s="1566" t="s">
        <v>191</v>
      </c>
      <c r="E385" s="1567"/>
    </row>
    <row r="386" spans="1:5" ht="18">
      <c r="A386" s="1561" t="s">
        <v>1425</v>
      </c>
      <c r="B386" s="1564" t="s">
        <v>1796</v>
      </c>
      <c r="C386" s="1566" t="s">
        <v>191</v>
      </c>
      <c r="E386" s="1567"/>
    </row>
    <row r="387" spans="1:5" ht="18">
      <c r="A387" s="1561" t="s">
        <v>1426</v>
      </c>
      <c r="B387" s="1563" t="s">
        <v>1797</v>
      </c>
      <c r="C387" s="1566" t="s">
        <v>191</v>
      </c>
      <c r="E387" s="1567"/>
    </row>
    <row r="388" spans="1:5" ht="18">
      <c r="A388" s="1561" t="s">
        <v>1427</v>
      </c>
      <c r="B388" s="1564" t="s">
        <v>1798</v>
      </c>
      <c r="C388" s="1566" t="s">
        <v>191</v>
      </c>
      <c r="E388" s="1567"/>
    </row>
    <row r="389" spans="1:5" ht="18">
      <c r="A389" s="1561" t="s">
        <v>1428</v>
      </c>
      <c r="B389" s="1563" t="s">
        <v>1799</v>
      </c>
      <c r="C389" s="1566" t="s">
        <v>191</v>
      </c>
      <c r="E389" s="1567"/>
    </row>
    <row r="390" spans="1:5" ht="18">
      <c r="A390" s="1561" t="s">
        <v>1429</v>
      </c>
      <c r="B390" s="1563" t="s">
        <v>1800</v>
      </c>
      <c r="C390" s="1566" t="s">
        <v>191</v>
      </c>
      <c r="E390" s="1567"/>
    </row>
    <row r="391" spans="1:5" ht="18">
      <c r="A391" s="1561" t="s">
        <v>1430</v>
      </c>
      <c r="B391" s="1563" t="s">
        <v>1801</v>
      </c>
      <c r="C391" s="1566" t="s">
        <v>191</v>
      </c>
      <c r="E391" s="1567"/>
    </row>
    <row r="392" spans="1:5" ht="18">
      <c r="A392" s="1561" t="s">
        <v>1431</v>
      </c>
      <c r="B392" s="1563" t="s">
        <v>1802</v>
      </c>
      <c r="C392" s="1566" t="s">
        <v>191</v>
      </c>
      <c r="E392" s="1567"/>
    </row>
    <row r="393" spans="1:5" ht="18">
      <c r="A393" s="1561" t="s">
        <v>1432</v>
      </c>
      <c r="B393" s="1563" t="s">
        <v>1803</v>
      </c>
      <c r="C393" s="1566" t="s">
        <v>191</v>
      </c>
      <c r="E393" s="1567"/>
    </row>
    <row r="394" spans="1:5" ht="18">
      <c r="A394" s="1561" t="s">
        <v>1433</v>
      </c>
      <c r="B394" s="1563" t="s">
        <v>1804</v>
      </c>
      <c r="C394" s="1566" t="s">
        <v>191</v>
      </c>
      <c r="E394" s="1567"/>
    </row>
    <row r="395" spans="1:5" ht="18">
      <c r="A395" s="1561" t="s">
        <v>1434</v>
      </c>
      <c r="B395" s="1563" t="s">
        <v>1805</v>
      </c>
      <c r="C395" s="1566" t="s">
        <v>191</v>
      </c>
      <c r="E395" s="1567"/>
    </row>
    <row r="396" spans="1:5" ht="18">
      <c r="A396" s="1561" t="s">
        <v>1435</v>
      </c>
      <c r="B396" s="1563" t="s">
        <v>1806</v>
      </c>
      <c r="C396" s="1566" t="s">
        <v>191</v>
      </c>
      <c r="E396" s="1567"/>
    </row>
    <row r="397" spans="1:5" ht="18">
      <c r="A397" s="1561" t="s">
        <v>1436</v>
      </c>
      <c r="B397" s="1568" t="s">
        <v>1807</v>
      </c>
      <c r="C397" s="1566" t="s">
        <v>191</v>
      </c>
      <c r="E397" s="1567"/>
    </row>
    <row r="398" spans="1:5" ht="18">
      <c r="A398" s="1561" t="s">
        <v>1437</v>
      </c>
      <c r="B398" s="1569" t="s">
        <v>1344</v>
      </c>
      <c r="C398" s="1566" t="s">
        <v>191</v>
      </c>
      <c r="E398" s="1567"/>
    </row>
    <row r="399" spans="1:5" ht="18">
      <c r="A399" s="1605" t="s">
        <v>1438</v>
      </c>
      <c r="B399" s="1570" t="s">
        <v>1808</v>
      </c>
      <c r="C399" s="1566" t="s">
        <v>191</v>
      </c>
      <c r="E399" s="1567"/>
    </row>
    <row r="400" spans="1:5" ht="18">
      <c r="A400" s="1604" t="s">
        <v>191</v>
      </c>
      <c r="B400" s="1571" t="s">
        <v>1809</v>
      </c>
      <c r="C400" s="1566" t="s">
        <v>191</v>
      </c>
      <c r="E400" s="1567"/>
    </row>
    <row r="401" spans="1:5" ht="18">
      <c r="A401" s="1576" t="s">
        <v>1439</v>
      </c>
      <c r="B401" s="1572" t="s">
        <v>1810</v>
      </c>
      <c r="C401" s="1566" t="s">
        <v>191</v>
      </c>
      <c r="E401" s="1567"/>
    </row>
    <row r="402" spans="1:5" ht="18">
      <c r="A402" s="1561" t="s">
        <v>1440</v>
      </c>
      <c r="B402" s="1548" t="s">
        <v>1811</v>
      </c>
      <c r="C402" s="1566" t="s">
        <v>191</v>
      </c>
      <c r="E402" s="1567"/>
    </row>
    <row r="403" spans="1:5" ht="18">
      <c r="A403" s="1606" t="s">
        <v>1441</v>
      </c>
      <c r="B403" s="1573" t="s">
        <v>1812</v>
      </c>
      <c r="C403" s="1566" t="s">
        <v>191</v>
      </c>
      <c r="E403" s="1567"/>
    </row>
    <row r="404" spans="1:5" ht="18">
      <c r="A404" s="1557" t="s">
        <v>191</v>
      </c>
      <c r="B404" s="1574" t="s">
        <v>1813</v>
      </c>
      <c r="C404" s="1566" t="s">
        <v>191</v>
      </c>
      <c r="E404" s="1567"/>
    </row>
    <row r="405" spans="1:5" ht="16.5">
      <c r="A405" s="1541" t="s">
        <v>1392</v>
      </c>
      <c r="B405" s="1543" t="s">
        <v>93</v>
      </c>
      <c r="C405" s="1566" t="s">
        <v>191</v>
      </c>
      <c r="E405" s="1567"/>
    </row>
    <row r="406" spans="1:5" ht="16.5">
      <c r="A406" s="1541" t="s">
        <v>1393</v>
      </c>
      <c r="B406" s="1543" t="s">
        <v>94</v>
      </c>
      <c r="C406" s="1566" t="s">
        <v>191</v>
      </c>
      <c r="E406" s="1567"/>
    </row>
    <row r="407" spans="1:5" ht="16.5">
      <c r="A407" s="1607" t="s">
        <v>1394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1814</v>
      </c>
      <c r="C408" s="1566" t="s">
        <v>191</v>
      </c>
      <c r="E408" s="1567"/>
    </row>
    <row r="409" spans="1:5" ht="18">
      <c r="A409" s="1576" t="s">
        <v>1442</v>
      </c>
      <c r="B409" s="1572" t="s">
        <v>1345</v>
      </c>
      <c r="C409" s="1566" t="s">
        <v>191</v>
      </c>
      <c r="E409" s="1567"/>
    </row>
    <row r="410" spans="1:5" ht="18">
      <c r="A410" s="1576" t="s">
        <v>1443</v>
      </c>
      <c r="B410" s="1572" t="s">
        <v>1346</v>
      </c>
      <c r="C410" s="1566" t="s">
        <v>191</v>
      </c>
      <c r="E410" s="1567"/>
    </row>
    <row r="411" spans="1:5" ht="18">
      <c r="A411" s="1576" t="s">
        <v>1444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1445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1446</v>
      </c>
      <c r="B413" s="1577" t="s">
        <v>1347</v>
      </c>
      <c r="C413" s="1566" t="s">
        <v>191</v>
      </c>
      <c r="E413" s="1567"/>
    </row>
    <row r="414" spans="1:5" ht="16.5">
      <c r="A414" s="1609" t="s">
        <v>1447</v>
      </c>
      <c r="B414" s="1578" t="s">
        <v>781</v>
      </c>
      <c r="C414" s="1566" t="s">
        <v>191</v>
      </c>
      <c r="E414" s="1567"/>
    </row>
    <row r="415" spans="1:5" ht="16.5">
      <c r="A415" s="1541" t="s">
        <v>1448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1449</v>
      </c>
      <c r="B416" s="1579" t="s">
        <v>783</v>
      </c>
      <c r="C416" s="1566" t="s">
        <v>191</v>
      </c>
      <c r="E416" s="1567"/>
    </row>
    <row r="417" spans="1:5" ht="16.5">
      <c r="A417" s="1539" t="s">
        <v>1450</v>
      </c>
      <c r="B417" s="1580" t="s">
        <v>784</v>
      </c>
      <c r="C417" s="1566" t="s">
        <v>191</v>
      </c>
      <c r="E417" s="1567"/>
    </row>
    <row r="418" spans="1:5" ht="16.5">
      <c r="A418" s="1611" t="s">
        <v>1451</v>
      </c>
      <c r="B418" s="1543" t="s">
        <v>785</v>
      </c>
      <c r="C418" s="1566" t="s">
        <v>191</v>
      </c>
      <c r="E418" s="1567"/>
    </row>
    <row r="419" spans="1:5" ht="16.5">
      <c r="A419" s="1541" t="s">
        <v>1452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1453</v>
      </c>
      <c r="B420" s="1582" t="s">
        <v>323</v>
      </c>
      <c r="C420" s="1566" t="s">
        <v>191</v>
      </c>
      <c r="E420" s="1567"/>
    </row>
    <row r="421" spans="1:5" ht="18">
      <c r="A421" s="1561" t="s">
        <v>1454</v>
      </c>
      <c r="B421" s="1583" t="s">
        <v>1815</v>
      </c>
      <c r="C421" s="1566" t="s">
        <v>191</v>
      </c>
      <c r="E421" s="1567"/>
    </row>
    <row r="422" spans="1:5" ht="18">
      <c r="A422" s="1561" t="s">
        <v>1455</v>
      </c>
      <c r="B422" s="1584" t="s">
        <v>1816</v>
      </c>
      <c r="C422" s="1566" t="s">
        <v>191</v>
      </c>
      <c r="E422" s="1567"/>
    </row>
    <row r="423" spans="1:5" ht="18">
      <c r="A423" s="1561" t="s">
        <v>1456</v>
      </c>
      <c r="B423" s="1585" t="s">
        <v>1817</v>
      </c>
      <c r="C423" s="1566" t="s">
        <v>191</v>
      </c>
      <c r="E423" s="1567"/>
    </row>
    <row r="424" spans="1:5" ht="18">
      <c r="A424" s="1561" t="s">
        <v>1457</v>
      </c>
      <c r="B424" s="1584" t="s">
        <v>1818</v>
      </c>
      <c r="C424" s="1566" t="s">
        <v>191</v>
      </c>
      <c r="E424" s="1567"/>
    </row>
    <row r="425" spans="1:5" ht="18">
      <c r="A425" s="1561" t="s">
        <v>1458</v>
      </c>
      <c r="B425" s="1584" t="s">
        <v>1819</v>
      </c>
      <c r="C425" s="1566" t="s">
        <v>191</v>
      </c>
      <c r="E425" s="1567"/>
    </row>
    <row r="426" spans="1:5" ht="18">
      <c r="A426" s="1561" t="s">
        <v>1459</v>
      </c>
      <c r="B426" s="1586" t="s">
        <v>1820</v>
      </c>
      <c r="C426" s="1566" t="s">
        <v>191</v>
      </c>
      <c r="E426" s="1567"/>
    </row>
    <row r="427" spans="1:5" ht="18">
      <c r="A427" s="1561" t="s">
        <v>1460</v>
      </c>
      <c r="B427" s="1586" t="s">
        <v>1821</v>
      </c>
      <c r="C427" s="1566" t="s">
        <v>191</v>
      </c>
      <c r="E427" s="1567"/>
    </row>
    <row r="428" spans="1:5" ht="18">
      <c r="A428" s="1561" t="s">
        <v>1461</v>
      </c>
      <c r="B428" s="1586" t="s">
        <v>1822</v>
      </c>
      <c r="C428" s="1566" t="s">
        <v>191</v>
      </c>
      <c r="E428" s="1567"/>
    </row>
    <row r="429" spans="1:5" ht="18">
      <c r="A429" s="1561" t="s">
        <v>1462</v>
      </c>
      <c r="B429" s="1586" t="s">
        <v>1823</v>
      </c>
      <c r="C429" s="1566" t="s">
        <v>191</v>
      </c>
      <c r="E429" s="1567"/>
    </row>
    <row r="430" spans="1:5" ht="18">
      <c r="A430" s="1561" t="s">
        <v>1463</v>
      </c>
      <c r="B430" s="1586" t="s">
        <v>1824</v>
      </c>
      <c r="C430" s="1566" t="s">
        <v>191</v>
      </c>
      <c r="E430" s="1567"/>
    </row>
    <row r="431" spans="1:5" ht="18">
      <c r="A431" s="1561" t="s">
        <v>1464</v>
      </c>
      <c r="B431" s="1584" t="s">
        <v>1825</v>
      </c>
      <c r="C431" s="1566" t="s">
        <v>191</v>
      </c>
      <c r="E431" s="1567"/>
    </row>
    <row r="432" spans="1:5" ht="18">
      <c r="A432" s="1561" t="s">
        <v>1465</v>
      </c>
      <c r="B432" s="1584" t="s">
        <v>1826</v>
      </c>
      <c r="C432" s="1566" t="s">
        <v>191</v>
      </c>
      <c r="E432" s="1567"/>
    </row>
    <row r="433" spans="1:5" ht="18">
      <c r="A433" s="1561" t="s">
        <v>1466</v>
      </c>
      <c r="B433" s="1584" t="s">
        <v>1827</v>
      </c>
      <c r="C433" s="1566" t="s">
        <v>191</v>
      </c>
      <c r="E433" s="1567"/>
    </row>
    <row r="434" spans="1:5" ht="18.75" thickBot="1">
      <c r="A434" s="1561" t="s">
        <v>1467</v>
      </c>
      <c r="B434" s="1587" t="s">
        <v>1828</v>
      </c>
      <c r="C434" s="1566" t="s">
        <v>191</v>
      </c>
      <c r="E434" s="1567"/>
    </row>
    <row r="435" spans="1:5" ht="18">
      <c r="A435" s="1561" t="s">
        <v>1468</v>
      </c>
      <c r="B435" s="1583" t="s">
        <v>1829</v>
      </c>
      <c r="C435" s="1566" t="s">
        <v>191</v>
      </c>
      <c r="E435" s="1567"/>
    </row>
    <row r="436" spans="1:5" ht="18">
      <c r="A436" s="1561" t="s">
        <v>1469</v>
      </c>
      <c r="B436" s="1585" t="s">
        <v>1830</v>
      </c>
      <c r="C436" s="1566" t="s">
        <v>191</v>
      </c>
      <c r="E436" s="1567"/>
    </row>
    <row r="437" spans="1:5" ht="18">
      <c r="A437" s="1561" t="s">
        <v>1470</v>
      </c>
      <c r="B437" s="1584" t="s">
        <v>1831</v>
      </c>
      <c r="C437" s="1566" t="s">
        <v>191</v>
      </c>
      <c r="E437" s="1567"/>
    </row>
    <row r="438" spans="1:5" ht="18">
      <c r="A438" s="1561" t="s">
        <v>1471</v>
      </c>
      <c r="B438" s="1584" t="s">
        <v>1832</v>
      </c>
      <c r="C438" s="1566" t="s">
        <v>191</v>
      </c>
      <c r="E438" s="1567"/>
    </row>
    <row r="439" spans="1:5" ht="18">
      <c r="A439" s="1561" t="s">
        <v>1472</v>
      </c>
      <c r="B439" s="1584" t="s">
        <v>1833</v>
      </c>
      <c r="C439" s="1566" t="s">
        <v>191</v>
      </c>
      <c r="E439" s="1567"/>
    </row>
    <row r="440" spans="1:5" ht="18">
      <c r="A440" s="1561" t="s">
        <v>1473</v>
      </c>
      <c r="B440" s="1584" t="s">
        <v>1834</v>
      </c>
      <c r="C440" s="1566" t="s">
        <v>191</v>
      </c>
      <c r="E440" s="1567"/>
    </row>
    <row r="441" spans="1:5" ht="18">
      <c r="A441" s="1561" t="s">
        <v>1474</v>
      </c>
      <c r="B441" s="1584" t="s">
        <v>1835</v>
      </c>
      <c r="C441" s="1566" t="s">
        <v>191</v>
      </c>
      <c r="E441" s="1567"/>
    </row>
    <row r="442" spans="1:5" ht="18">
      <c r="A442" s="1561" t="s">
        <v>1475</v>
      </c>
      <c r="B442" s="1584" t="s">
        <v>1836</v>
      </c>
      <c r="C442" s="1566" t="s">
        <v>191</v>
      </c>
      <c r="E442" s="1567"/>
    </row>
    <row r="443" spans="1:5" ht="18">
      <c r="A443" s="1561" t="s">
        <v>1476</v>
      </c>
      <c r="B443" s="1584" t="s">
        <v>1837</v>
      </c>
      <c r="C443" s="1566" t="s">
        <v>191</v>
      </c>
      <c r="E443" s="1567"/>
    </row>
    <row r="444" spans="1:5" ht="18">
      <c r="A444" s="1561" t="s">
        <v>1477</v>
      </c>
      <c r="B444" s="1584" t="s">
        <v>1838</v>
      </c>
      <c r="C444" s="1566" t="s">
        <v>191</v>
      </c>
      <c r="E444" s="1567"/>
    </row>
    <row r="445" spans="1:5" ht="18">
      <c r="A445" s="1561" t="s">
        <v>1478</v>
      </c>
      <c r="B445" s="1584" t="s">
        <v>1839</v>
      </c>
      <c r="C445" s="1566" t="s">
        <v>191</v>
      </c>
      <c r="E445" s="1567"/>
    </row>
    <row r="446" spans="1:5" ht="18">
      <c r="A446" s="1561" t="s">
        <v>1479</v>
      </c>
      <c r="B446" s="1584" t="s">
        <v>1840</v>
      </c>
      <c r="C446" s="1566" t="s">
        <v>191</v>
      </c>
      <c r="E446" s="1567"/>
    </row>
    <row r="447" spans="1:5" ht="18.75" thickBot="1">
      <c r="A447" s="1561" t="s">
        <v>1480</v>
      </c>
      <c r="B447" s="1587" t="s">
        <v>1841</v>
      </c>
      <c r="C447" s="1566" t="s">
        <v>191</v>
      </c>
      <c r="E447" s="1567"/>
    </row>
    <row r="448" spans="1:5" ht="18">
      <c r="A448" s="1561" t="s">
        <v>1481</v>
      </c>
      <c r="B448" s="1583" t="s">
        <v>1842</v>
      </c>
      <c r="C448" s="1566" t="s">
        <v>191</v>
      </c>
      <c r="E448" s="1567"/>
    </row>
    <row r="449" spans="1:5" ht="18">
      <c r="A449" s="1561" t="s">
        <v>1482</v>
      </c>
      <c r="B449" s="1584" t="s">
        <v>1843</v>
      </c>
      <c r="C449" s="1566" t="s">
        <v>191</v>
      </c>
      <c r="E449" s="1567"/>
    </row>
    <row r="450" spans="1:5" ht="18">
      <c r="A450" s="1561" t="s">
        <v>1483</v>
      </c>
      <c r="B450" s="1584" t="s">
        <v>1844</v>
      </c>
      <c r="C450" s="1566" t="s">
        <v>191</v>
      </c>
      <c r="E450" s="1567"/>
    </row>
    <row r="451" spans="1:5" ht="18">
      <c r="A451" s="1561" t="s">
        <v>1484</v>
      </c>
      <c r="B451" s="1584" t="s">
        <v>1845</v>
      </c>
      <c r="C451" s="1566" t="s">
        <v>191</v>
      </c>
      <c r="E451" s="1567"/>
    </row>
    <row r="452" spans="1:5" ht="18">
      <c r="A452" s="1561" t="s">
        <v>1485</v>
      </c>
      <c r="B452" s="1585" t="s">
        <v>1846</v>
      </c>
      <c r="C452" s="1566" t="s">
        <v>191</v>
      </c>
      <c r="E452" s="1567"/>
    </row>
    <row r="453" spans="1:5" ht="18">
      <c r="A453" s="1561" t="s">
        <v>1486</v>
      </c>
      <c r="B453" s="1584" t="s">
        <v>1847</v>
      </c>
      <c r="C453" s="1566" t="s">
        <v>191</v>
      </c>
      <c r="E453" s="1567"/>
    </row>
    <row r="454" spans="1:5" ht="18">
      <c r="A454" s="1561" t="s">
        <v>1487</v>
      </c>
      <c r="B454" s="1584" t="s">
        <v>1848</v>
      </c>
      <c r="C454" s="1566" t="s">
        <v>191</v>
      </c>
      <c r="E454" s="1567"/>
    </row>
    <row r="455" spans="1:5" ht="18">
      <c r="A455" s="1561" t="s">
        <v>1488</v>
      </c>
      <c r="B455" s="1584" t="s">
        <v>1849</v>
      </c>
      <c r="C455" s="1566" t="s">
        <v>191</v>
      </c>
      <c r="E455" s="1567"/>
    </row>
    <row r="456" spans="1:5" ht="18">
      <c r="A456" s="1561" t="s">
        <v>1489</v>
      </c>
      <c r="B456" s="1584" t="s">
        <v>1850</v>
      </c>
      <c r="C456" s="1566" t="s">
        <v>191</v>
      </c>
      <c r="E456" s="1567"/>
    </row>
    <row r="457" spans="1:5" ht="18">
      <c r="A457" s="1561" t="s">
        <v>1490</v>
      </c>
      <c r="B457" s="1584" t="s">
        <v>1851</v>
      </c>
      <c r="C457" s="1566" t="s">
        <v>191</v>
      </c>
      <c r="E457" s="1567"/>
    </row>
    <row r="458" spans="1:5" ht="18">
      <c r="A458" s="1561" t="s">
        <v>1491</v>
      </c>
      <c r="B458" s="1584" t="s">
        <v>1852</v>
      </c>
      <c r="C458" s="1566" t="s">
        <v>191</v>
      </c>
      <c r="E458" s="1567"/>
    </row>
    <row r="459" spans="1:5" ht="18.75" thickBot="1">
      <c r="A459" s="1561" t="s">
        <v>1492</v>
      </c>
      <c r="B459" s="1587" t="s">
        <v>1853</v>
      </c>
      <c r="C459" s="1566" t="s">
        <v>191</v>
      </c>
      <c r="E459" s="1567"/>
    </row>
    <row r="460" spans="1:5" ht="18">
      <c r="A460" s="1561" t="s">
        <v>1493</v>
      </c>
      <c r="B460" s="1588" t="s">
        <v>1854</v>
      </c>
      <c r="C460" s="1566" t="s">
        <v>191</v>
      </c>
      <c r="E460" s="1567"/>
    </row>
    <row r="461" spans="1:5" ht="18">
      <c r="A461" s="1561" t="s">
        <v>1494</v>
      </c>
      <c r="B461" s="1584" t="s">
        <v>1855</v>
      </c>
      <c r="C461" s="1566" t="s">
        <v>191</v>
      </c>
      <c r="E461" s="1567"/>
    </row>
    <row r="462" spans="1:5" ht="18">
      <c r="A462" s="1561" t="s">
        <v>1495</v>
      </c>
      <c r="B462" s="1584" t="s">
        <v>1856</v>
      </c>
      <c r="C462" s="1566" t="s">
        <v>191</v>
      </c>
      <c r="E462" s="1567"/>
    </row>
    <row r="463" spans="1:5" ht="18">
      <c r="A463" s="1561" t="s">
        <v>1496</v>
      </c>
      <c r="B463" s="1584" t="s">
        <v>1857</v>
      </c>
      <c r="C463" s="1566" t="s">
        <v>191</v>
      </c>
      <c r="E463" s="1567"/>
    </row>
    <row r="464" spans="1:5" ht="18">
      <c r="A464" s="1561" t="s">
        <v>1497</v>
      </c>
      <c r="B464" s="1584" t="s">
        <v>1858</v>
      </c>
      <c r="C464" s="1566" t="s">
        <v>191</v>
      </c>
      <c r="E464" s="1567"/>
    </row>
    <row r="465" spans="1:5" ht="18">
      <c r="A465" s="1561" t="s">
        <v>1498</v>
      </c>
      <c r="B465" s="1584" t="s">
        <v>1859</v>
      </c>
      <c r="C465" s="1566" t="s">
        <v>191</v>
      </c>
      <c r="E465" s="1567"/>
    </row>
    <row r="466" spans="1:5" ht="18">
      <c r="A466" s="1561" t="s">
        <v>1499</v>
      </c>
      <c r="B466" s="1584" t="s">
        <v>1860</v>
      </c>
      <c r="C466" s="1566" t="s">
        <v>191</v>
      </c>
      <c r="E466" s="1567"/>
    </row>
    <row r="467" spans="1:5" ht="18">
      <c r="A467" s="1561" t="s">
        <v>1500</v>
      </c>
      <c r="B467" s="1584" t="s">
        <v>1861</v>
      </c>
      <c r="C467" s="1566" t="s">
        <v>191</v>
      </c>
      <c r="E467" s="1567"/>
    </row>
    <row r="468" spans="1:5" ht="18">
      <c r="A468" s="1561" t="s">
        <v>1501</v>
      </c>
      <c r="B468" s="1584" t="s">
        <v>1862</v>
      </c>
      <c r="C468" s="1566" t="s">
        <v>191</v>
      </c>
      <c r="E468" s="1567"/>
    </row>
    <row r="469" spans="1:5" ht="18.75" thickBot="1">
      <c r="A469" s="1561" t="s">
        <v>1502</v>
      </c>
      <c r="B469" s="1587" t="s">
        <v>1863</v>
      </c>
      <c r="C469" s="1566" t="s">
        <v>191</v>
      </c>
      <c r="E469" s="1567"/>
    </row>
    <row r="470" spans="1:5" ht="18">
      <c r="A470" s="1561" t="s">
        <v>1503</v>
      </c>
      <c r="B470" s="1583" t="s">
        <v>1864</v>
      </c>
      <c r="C470" s="1566" t="s">
        <v>191</v>
      </c>
      <c r="E470" s="1567"/>
    </row>
    <row r="471" spans="1:5" ht="18">
      <c r="A471" s="1561" t="s">
        <v>1504</v>
      </c>
      <c r="B471" s="1584" t="s">
        <v>1865</v>
      </c>
      <c r="C471" s="1566" t="s">
        <v>191</v>
      </c>
      <c r="E471" s="1567"/>
    </row>
    <row r="472" spans="1:5" ht="18">
      <c r="A472" s="1561" t="s">
        <v>1505</v>
      </c>
      <c r="B472" s="1584" t="s">
        <v>1866</v>
      </c>
      <c r="C472" s="1566" t="s">
        <v>191</v>
      </c>
      <c r="E472" s="1567"/>
    </row>
    <row r="473" spans="1:5" ht="18">
      <c r="A473" s="1561" t="s">
        <v>1506</v>
      </c>
      <c r="B473" s="1585" t="s">
        <v>1867</v>
      </c>
      <c r="C473" s="1566" t="s">
        <v>191</v>
      </c>
      <c r="E473" s="1567"/>
    </row>
    <row r="474" spans="1:5" ht="18">
      <c r="A474" s="1561" t="s">
        <v>1507</v>
      </c>
      <c r="B474" s="1584" t="s">
        <v>1868</v>
      </c>
      <c r="C474" s="1566" t="s">
        <v>191</v>
      </c>
      <c r="E474" s="1567"/>
    </row>
    <row r="475" spans="1:5" ht="18">
      <c r="A475" s="1561" t="s">
        <v>1508</v>
      </c>
      <c r="B475" s="1584" t="s">
        <v>1869</v>
      </c>
      <c r="C475" s="1566" t="s">
        <v>191</v>
      </c>
      <c r="E475" s="1567"/>
    </row>
    <row r="476" spans="1:5" ht="18">
      <c r="A476" s="1561" t="s">
        <v>1509</v>
      </c>
      <c r="B476" s="1584" t="s">
        <v>1870</v>
      </c>
      <c r="C476" s="1566" t="s">
        <v>191</v>
      </c>
      <c r="E476" s="1567"/>
    </row>
    <row r="477" spans="1:5" ht="18">
      <c r="A477" s="1561" t="s">
        <v>1510</v>
      </c>
      <c r="B477" s="1584" t="s">
        <v>1871</v>
      </c>
      <c r="C477" s="1566" t="s">
        <v>191</v>
      </c>
      <c r="E477" s="1567"/>
    </row>
    <row r="478" spans="1:5" ht="18">
      <c r="A478" s="1561" t="s">
        <v>1511</v>
      </c>
      <c r="B478" s="1584" t="s">
        <v>1872</v>
      </c>
      <c r="C478" s="1566" t="s">
        <v>191</v>
      </c>
      <c r="E478" s="1567"/>
    </row>
    <row r="479" spans="1:5" ht="18">
      <c r="A479" s="1561" t="s">
        <v>1512</v>
      </c>
      <c r="B479" s="1584" t="s">
        <v>1873</v>
      </c>
      <c r="C479" s="1566" t="s">
        <v>191</v>
      </c>
      <c r="E479" s="1567"/>
    </row>
    <row r="480" spans="1:5" ht="18.75" thickBot="1">
      <c r="A480" s="1561" t="s">
        <v>1513</v>
      </c>
      <c r="B480" s="1587" t="s">
        <v>1874</v>
      </c>
      <c r="C480" s="1566" t="s">
        <v>191</v>
      </c>
      <c r="E480" s="1567"/>
    </row>
    <row r="481" spans="1:5" ht="18">
      <c r="A481" s="1561" t="s">
        <v>1514</v>
      </c>
      <c r="B481" s="1583" t="s">
        <v>1875</v>
      </c>
      <c r="C481" s="1566" t="s">
        <v>191</v>
      </c>
      <c r="E481" s="1567"/>
    </row>
    <row r="482" spans="1:5" ht="18">
      <c r="A482" s="1561" t="s">
        <v>1515</v>
      </c>
      <c r="B482" s="1584" t="s">
        <v>1876</v>
      </c>
      <c r="C482" s="1566" t="s">
        <v>191</v>
      </c>
      <c r="E482" s="1567"/>
    </row>
    <row r="483" spans="1:5" ht="18">
      <c r="A483" s="1561" t="s">
        <v>1516</v>
      </c>
      <c r="B483" s="1585" t="s">
        <v>1877</v>
      </c>
      <c r="C483" s="1566" t="s">
        <v>191</v>
      </c>
      <c r="E483" s="1567"/>
    </row>
    <row r="484" spans="1:5" ht="18">
      <c r="A484" s="1561" t="s">
        <v>1517</v>
      </c>
      <c r="B484" s="1584" t="s">
        <v>1878</v>
      </c>
      <c r="C484" s="1566" t="s">
        <v>191</v>
      </c>
      <c r="E484" s="1567"/>
    </row>
    <row r="485" spans="1:5" ht="18">
      <c r="A485" s="1561" t="s">
        <v>1518</v>
      </c>
      <c r="B485" s="1584" t="s">
        <v>1879</v>
      </c>
      <c r="C485" s="1566" t="s">
        <v>191</v>
      </c>
      <c r="E485" s="1567"/>
    </row>
    <row r="486" spans="1:5" ht="18">
      <c r="A486" s="1561" t="s">
        <v>1519</v>
      </c>
      <c r="B486" s="1584" t="s">
        <v>1880</v>
      </c>
      <c r="C486" s="1566" t="s">
        <v>191</v>
      </c>
      <c r="E486" s="1567"/>
    </row>
    <row r="487" spans="1:5" ht="18">
      <c r="A487" s="1561" t="s">
        <v>1520</v>
      </c>
      <c r="B487" s="1584" t="s">
        <v>1881</v>
      </c>
      <c r="C487" s="1566" t="s">
        <v>191</v>
      </c>
      <c r="E487" s="1567"/>
    </row>
    <row r="488" spans="1:5" ht="18">
      <c r="A488" s="1561" t="s">
        <v>1521</v>
      </c>
      <c r="B488" s="1584" t="s">
        <v>1882</v>
      </c>
      <c r="C488" s="1566" t="s">
        <v>191</v>
      </c>
      <c r="E488" s="1567"/>
    </row>
    <row r="489" spans="1:5" ht="18">
      <c r="A489" s="1561" t="s">
        <v>1522</v>
      </c>
      <c r="B489" s="1584" t="s">
        <v>1883</v>
      </c>
      <c r="C489" s="1566" t="s">
        <v>191</v>
      </c>
      <c r="E489" s="1567"/>
    </row>
    <row r="490" spans="1:5" ht="18.75" thickBot="1">
      <c r="A490" s="1561" t="s">
        <v>1523</v>
      </c>
      <c r="B490" s="1587" t="s">
        <v>1884</v>
      </c>
      <c r="C490" s="1566" t="s">
        <v>191</v>
      </c>
      <c r="E490" s="1567"/>
    </row>
    <row r="491" spans="1:5" ht="18">
      <c r="A491" s="1561" t="s">
        <v>1524</v>
      </c>
      <c r="B491" s="1588" t="s">
        <v>1885</v>
      </c>
      <c r="C491" s="1566" t="s">
        <v>191</v>
      </c>
      <c r="E491" s="1567"/>
    </row>
    <row r="492" spans="1:5" ht="18">
      <c r="A492" s="1561" t="s">
        <v>1525</v>
      </c>
      <c r="B492" s="1584" t="s">
        <v>1886</v>
      </c>
      <c r="C492" s="1566" t="s">
        <v>191</v>
      </c>
      <c r="E492" s="1567"/>
    </row>
    <row r="493" spans="1:5" ht="18">
      <c r="A493" s="1561" t="s">
        <v>1526</v>
      </c>
      <c r="B493" s="1584" t="s">
        <v>1887</v>
      </c>
      <c r="C493" s="1566" t="s">
        <v>191</v>
      </c>
      <c r="E493" s="1567"/>
    </row>
    <row r="494" spans="1:5" ht="18.75" thickBot="1">
      <c r="A494" s="1561" t="s">
        <v>1527</v>
      </c>
      <c r="B494" s="1587" t="s">
        <v>1888</v>
      </c>
      <c r="C494" s="1566" t="s">
        <v>191</v>
      </c>
      <c r="E494" s="1567"/>
    </row>
    <row r="495" spans="1:5" ht="18">
      <c r="A495" s="1561" t="s">
        <v>1528</v>
      </c>
      <c r="B495" s="1583" t="s">
        <v>1889</v>
      </c>
      <c r="C495" s="1566" t="s">
        <v>191</v>
      </c>
      <c r="E495" s="1567"/>
    </row>
    <row r="496" spans="1:5" ht="18">
      <c r="A496" s="1561" t="s">
        <v>1529</v>
      </c>
      <c r="B496" s="1584" t="s">
        <v>1890</v>
      </c>
      <c r="C496" s="1566" t="s">
        <v>191</v>
      </c>
      <c r="E496" s="1567"/>
    </row>
    <row r="497" spans="1:5" ht="18">
      <c r="A497" s="1561" t="s">
        <v>1530</v>
      </c>
      <c r="B497" s="1585" t="s">
        <v>1891</v>
      </c>
      <c r="C497" s="1566" t="s">
        <v>191</v>
      </c>
      <c r="E497" s="1567"/>
    </row>
    <row r="498" spans="1:5" ht="18">
      <c r="A498" s="1561" t="s">
        <v>1531</v>
      </c>
      <c r="B498" s="1584" t="s">
        <v>1892</v>
      </c>
      <c r="C498" s="1566" t="s">
        <v>191</v>
      </c>
      <c r="E498" s="1567"/>
    </row>
    <row r="499" spans="1:5" ht="18">
      <c r="A499" s="1561" t="s">
        <v>1532</v>
      </c>
      <c r="B499" s="1584" t="s">
        <v>1893</v>
      </c>
      <c r="C499" s="1566" t="s">
        <v>191</v>
      </c>
      <c r="E499" s="1567"/>
    </row>
    <row r="500" spans="1:5" ht="18">
      <c r="A500" s="1561" t="s">
        <v>1533</v>
      </c>
      <c r="B500" s="1584" t="s">
        <v>1894</v>
      </c>
      <c r="C500" s="1566" t="s">
        <v>191</v>
      </c>
      <c r="E500" s="1567"/>
    </row>
    <row r="501" spans="1:5" ht="18">
      <c r="A501" s="1561" t="s">
        <v>1534</v>
      </c>
      <c r="B501" s="1584" t="s">
        <v>1895</v>
      </c>
      <c r="C501" s="1566" t="s">
        <v>191</v>
      </c>
      <c r="E501" s="1567"/>
    </row>
    <row r="502" spans="1:5" ht="18.75" thickBot="1">
      <c r="A502" s="1561" t="s">
        <v>1535</v>
      </c>
      <c r="B502" s="1587" t="s">
        <v>1896</v>
      </c>
      <c r="C502" s="1566" t="s">
        <v>191</v>
      </c>
      <c r="E502" s="1567"/>
    </row>
    <row r="503" spans="1:5" ht="18">
      <c r="A503" s="1561" t="s">
        <v>1536</v>
      </c>
      <c r="B503" s="1583" t="s">
        <v>1897</v>
      </c>
      <c r="C503" s="1566" t="s">
        <v>191</v>
      </c>
      <c r="E503" s="1567"/>
    </row>
    <row r="504" spans="1:5" ht="18">
      <c r="A504" s="1561" t="s">
        <v>1537</v>
      </c>
      <c r="B504" s="1584" t="s">
        <v>1898</v>
      </c>
      <c r="C504" s="1566" t="s">
        <v>191</v>
      </c>
      <c r="E504" s="1567"/>
    </row>
    <row r="505" spans="1:5" ht="18">
      <c r="A505" s="1561" t="s">
        <v>1538</v>
      </c>
      <c r="B505" s="1584" t="s">
        <v>1899</v>
      </c>
      <c r="C505" s="1566" t="s">
        <v>191</v>
      </c>
      <c r="E505" s="1567"/>
    </row>
    <row r="506" spans="1:5" ht="18">
      <c r="A506" s="1561" t="s">
        <v>1539</v>
      </c>
      <c r="B506" s="1584" t="s">
        <v>1900</v>
      </c>
      <c r="C506" s="1566" t="s">
        <v>191</v>
      </c>
      <c r="E506" s="1567"/>
    </row>
    <row r="507" spans="1:5" ht="18">
      <c r="A507" s="1561" t="s">
        <v>1540</v>
      </c>
      <c r="B507" s="1585" t="s">
        <v>1901</v>
      </c>
      <c r="C507" s="1566" t="s">
        <v>191</v>
      </c>
      <c r="E507" s="1567"/>
    </row>
    <row r="508" spans="1:5" ht="18">
      <c r="A508" s="1561" t="s">
        <v>1541</v>
      </c>
      <c r="B508" s="1584" t="s">
        <v>1902</v>
      </c>
      <c r="C508" s="1566" t="s">
        <v>191</v>
      </c>
      <c r="E508" s="1567"/>
    </row>
    <row r="509" spans="1:5" ht="18.75" thickBot="1">
      <c r="A509" s="1561" t="s">
        <v>1542</v>
      </c>
      <c r="B509" s="1587" t="s">
        <v>1903</v>
      </c>
      <c r="C509" s="1566" t="s">
        <v>191</v>
      </c>
      <c r="E509" s="1567"/>
    </row>
    <row r="510" spans="1:5" ht="18">
      <c r="A510" s="1561" t="s">
        <v>1543</v>
      </c>
      <c r="B510" s="1583" t="s">
        <v>1904</v>
      </c>
      <c r="C510" s="1566" t="s">
        <v>191</v>
      </c>
      <c r="E510" s="1567"/>
    </row>
    <row r="511" spans="1:5" ht="18">
      <c r="A511" s="1561" t="s">
        <v>1544</v>
      </c>
      <c r="B511" s="1584" t="s">
        <v>1905</v>
      </c>
      <c r="C511" s="1566" t="s">
        <v>191</v>
      </c>
      <c r="E511" s="1567"/>
    </row>
    <row r="512" spans="1:5" ht="18">
      <c r="A512" s="1561" t="s">
        <v>1545</v>
      </c>
      <c r="B512" s="1584" t="s">
        <v>1906</v>
      </c>
      <c r="C512" s="1566" t="s">
        <v>191</v>
      </c>
      <c r="E512" s="1567"/>
    </row>
    <row r="513" spans="1:5" ht="18">
      <c r="A513" s="1561" t="s">
        <v>1546</v>
      </c>
      <c r="B513" s="1584" t="s">
        <v>1907</v>
      </c>
      <c r="C513" s="1566" t="s">
        <v>191</v>
      </c>
      <c r="E513" s="1567"/>
    </row>
    <row r="514" spans="1:5" ht="18">
      <c r="A514" s="1561" t="s">
        <v>1547</v>
      </c>
      <c r="B514" s="1585" t="s">
        <v>1908</v>
      </c>
      <c r="C514" s="1566" t="s">
        <v>191</v>
      </c>
      <c r="E514" s="1567"/>
    </row>
    <row r="515" spans="1:5" ht="18">
      <c r="A515" s="1561" t="s">
        <v>1548</v>
      </c>
      <c r="B515" s="1584" t="s">
        <v>1909</v>
      </c>
      <c r="C515" s="1566" t="s">
        <v>191</v>
      </c>
      <c r="E515" s="1567"/>
    </row>
    <row r="516" spans="1:5" ht="18">
      <c r="A516" s="1561" t="s">
        <v>1549</v>
      </c>
      <c r="B516" s="1584" t="s">
        <v>1910</v>
      </c>
      <c r="C516" s="1566" t="s">
        <v>191</v>
      </c>
      <c r="E516" s="1567"/>
    </row>
    <row r="517" spans="1:5" ht="18">
      <c r="A517" s="1561" t="s">
        <v>1550</v>
      </c>
      <c r="B517" s="1584" t="s">
        <v>1911</v>
      </c>
      <c r="C517" s="1566" t="s">
        <v>191</v>
      </c>
      <c r="E517" s="1567"/>
    </row>
    <row r="518" spans="1:5" ht="18.75" thickBot="1">
      <c r="A518" s="1561" t="s">
        <v>1551</v>
      </c>
      <c r="B518" s="1587" t="s">
        <v>1912</v>
      </c>
      <c r="C518" s="1566" t="s">
        <v>191</v>
      </c>
      <c r="E518" s="1567"/>
    </row>
    <row r="519" spans="1:5" ht="18">
      <c r="A519" s="1561" t="s">
        <v>1552</v>
      </c>
      <c r="B519" s="1583" t="s">
        <v>1913</v>
      </c>
      <c r="C519" s="1566" t="s">
        <v>191</v>
      </c>
      <c r="E519" s="1567"/>
    </row>
    <row r="520" spans="1:5" ht="18">
      <c r="A520" s="1561" t="s">
        <v>1553</v>
      </c>
      <c r="B520" s="1584" t="s">
        <v>1914</v>
      </c>
      <c r="C520" s="1566" t="s">
        <v>191</v>
      </c>
      <c r="E520" s="1567"/>
    </row>
    <row r="521" spans="1:5" ht="18">
      <c r="A521" s="1561" t="s">
        <v>1554</v>
      </c>
      <c r="B521" s="1585" t="s">
        <v>1915</v>
      </c>
      <c r="C521" s="1566" t="s">
        <v>191</v>
      </c>
      <c r="E521" s="1567"/>
    </row>
    <row r="522" spans="1:5" ht="18">
      <c r="A522" s="1561" t="s">
        <v>1555</v>
      </c>
      <c r="B522" s="1584" t="s">
        <v>1916</v>
      </c>
      <c r="C522" s="1566" t="s">
        <v>191</v>
      </c>
      <c r="E522" s="1567"/>
    </row>
    <row r="523" spans="1:5" ht="18">
      <c r="A523" s="1561" t="s">
        <v>1556</v>
      </c>
      <c r="B523" s="1584" t="s">
        <v>1917</v>
      </c>
      <c r="C523" s="1566" t="s">
        <v>191</v>
      </c>
      <c r="E523" s="1567"/>
    </row>
    <row r="524" spans="1:5" ht="18">
      <c r="A524" s="1561" t="s">
        <v>1557</v>
      </c>
      <c r="B524" s="1584" t="s">
        <v>1918</v>
      </c>
      <c r="C524" s="1566" t="s">
        <v>191</v>
      </c>
      <c r="E524" s="1567"/>
    </row>
    <row r="525" spans="1:5" ht="18">
      <c r="A525" s="1561" t="s">
        <v>1558</v>
      </c>
      <c r="B525" s="1584" t="s">
        <v>1919</v>
      </c>
      <c r="C525" s="1566" t="s">
        <v>191</v>
      </c>
      <c r="E525" s="1567"/>
    </row>
    <row r="526" spans="1:5" ht="18.75" thickBot="1">
      <c r="A526" s="1561" t="s">
        <v>1559</v>
      </c>
      <c r="B526" s="1587" t="s">
        <v>1920</v>
      </c>
      <c r="C526" s="1566" t="s">
        <v>191</v>
      </c>
      <c r="E526" s="1567"/>
    </row>
    <row r="527" spans="1:5" ht="18">
      <c r="A527" s="1561" t="s">
        <v>1560</v>
      </c>
      <c r="B527" s="1583" t="s">
        <v>1921</v>
      </c>
      <c r="C527" s="1566" t="s">
        <v>191</v>
      </c>
      <c r="E527" s="1567"/>
    </row>
    <row r="528" spans="1:5" ht="18">
      <c r="A528" s="1561" t="s">
        <v>1561</v>
      </c>
      <c r="B528" s="1584" t="s">
        <v>1922</v>
      </c>
      <c r="C528" s="1566" t="s">
        <v>191</v>
      </c>
      <c r="E528" s="1567"/>
    </row>
    <row r="529" spans="1:5" ht="18">
      <c r="A529" s="1561" t="s">
        <v>1562</v>
      </c>
      <c r="B529" s="1584" t="s">
        <v>1923</v>
      </c>
      <c r="C529" s="1566" t="s">
        <v>191</v>
      </c>
      <c r="E529" s="1567"/>
    </row>
    <row r="530" spans="1:5" ht="18">
      <c r="A530" s="1561" t="s">
        <v>1563</v>
      </c>
      <c r="B530" s="1584" t="s">
        <v>1924</v>
      </c>
      <c r="C530" s="1566" t="s">
        <v>191</v>
      </c>
      <c r="E530" s="1567"/>
    </row>
    <row r="531" spans="1:5" ht="18">
      <c r="A531" s="1561" t="s">
        <v>1564</v>
      </c>
      <c r="B531" s="1584" t="s">
        <v>1925</v>
      </c>
      <c r="C531" s="1566" t="s">
        <v>191</v>
      </c>
      <c r="E531" s="1567"/>
    </row>
    <row r="532" spans="1:5" ht="18">
      <c r="A532" s="1561" t="s">
        <v>1565</v>
      </c>
      <c r="B532" s="1584" t="s">
        <v>1926</v>
      </c>
      <c r="C532" s="1566" t="s">
        <v>191</v>
      </c>
      <c r="E532" s="1567"/>
    </row>
    <row r="533" spans="1:5" ht="18">
      <c r="A533" s="1561" t="s">
        <v>1566</v>
      </c>
      <c r="B533" s="1584" t="s">
        <v>1927</v>
      </c>
      <c r="C533" s="1566" t="s">
        <v>191</v>
      </c>
      <c r="E533" s="1567"/>
    </row>
    <row r="534" spans="1:5" ht="18">
      <c r="A534" s="1561" t="s">
        <v>1567</v>
      </c>
      <c r="B534" s="1584" t="s">
        <v>1928</v>
      </c>
      <c r="C534" s="1566" t="s">
        <v>191</v>
      </c>
      <c r="E534" s="1567"/>
    </row>
    <row r="535" spans="1:5" ht="18">
      <c r="A535" s="1561" t="s">
        <v>1568</v>
      </c>
      <c r="B535" s="1585" t="s">
        <v>1929</v>
      </c>
      <c r="C535" s="1566" t="s">
        <v>191</v>
      </c>
      <c r="E535" s="1567"/>
    </row>
    <row r="536" spans="1:5" ht="18">
      <c r="A536" s="1561" t="s">
        <v>1569</v>
      </c>
      <c r="B536" s="1584" t="s">
        <v>1930</v>
      </c>
      <c r="C536" s="1566" t="s">
        <v>191</v>
      </c>
      <c r="E536" s="1567"/>
    </row>
    <row r="537" spans="1:5" ht="18.75" thickBot="1">
      <c r="A537" s="1561" t="s">
        <v>1570</v>
      </c>
      <c r="B537" s="1587" t="s">
        <v>1931</v>
      </c>
      <c r="C537" s="1566" t="s">
        <v>191</v>
      </c>
      <c r="E537" s="1567"/>
    </row>
    <row r="538" spans="1:5" ht="18">
      <c r="A538" s="1561" t="s">
        <v>1571</v>
      </c>
      <c r="B538" s="1583" t="s">
        <v>1932</v>
      </c>
      <c r="C538" s="1566" t="s">
        <v>191</v>
      </c>
      <c r="E538" s="1567"/>
    </row>
    <row r="539" spans="1:5" ht="18">
      <c r="A539" s="1561" t="s">
        <v>1572</v>
      </c>
      <c r="B539" s="1584" t="s">
        <v>1933</v>
      </c>
      <c r="C539" s="1566" t="s">
        <v>191</v>
      </c>
      <c r="E539" s="1567"/>
    </row>
    <row r="540" spans="1:5" ht="18">
      <c r="A540" s="1561" t="s">
        <v>1573</v>
      </c>
      <c r="B540" s="1584" t="s">
        <v>1934</v>
      </c>
      <c r="C540" s="1566" t="s">
        <v>191</v>
      </c>
      <c r="E540" s="1567"/>
    </row>
    <row r="541" spans="1:5" ht="18">
      <c r="A541" s="1561" t="s">
        <v>1574</v>
      </c>
      <c r="B541" s="1584" t="s">
        <v>1935</v>
      </c>
      <c r="C541" s="1566" t="s">
        <v>191</v>
      </c>
      <c r="E541" s="1567"/>
    </row>
    <row r="542" spans="1:5" ht="18">
      <c r="A542" s="1561" t="s">
        <v>1575</v>
      </c>
      <c r="B542" s="1584" t="s">
        <v>1936</v>
      </c>
      <c r="C542" s="1566" t="s">
        <v>191</v>
      </c>
      <c r="E542" s="1567"/>
    </row>
    <row r="543" spans="1:5" ht="18">
      <c r="A543" s="1561" t="s">
        <v>1576</v>
      </c>
      <c r="B543" s="1585" t="s">
        <v>1937</v>
      </c>
      <c r="C543" s="1566" t="s">
        <v>191</v>
      </c>
      <c r="E543" s="1567"/>
    </row>
    <row r="544" spans="1:5" ht="18">
      <c r="A544" s="1561" t="s">
        <v>1577</v>
      </c>
      <c r="B544" s="1584" t="s">
        <v>1938</v>
      </c>
      <c r="C544" s="1566" t="s">
        <v>191</v>
      </c>
      <c r="E544" s="1567"/>
    </row>
    <row r="545" spans="1:5" ht="18">
      <c r="A545" s="1561" t="s">
        <v>1578</v>
      </c>
      <c r="B545" s="1584" t="s">
        <v>1939</v>
      </c>
      <c r="C545" s="1566" t="s">
        <v>191</v>
      </c>
      <c r="E545" s="1567"/>
    </row>
    <row r="546" spans="1:5" ht="18">
      <c r="A546" s="1561" t="s">
        <v>1579</v>
      </c>
      <c r="B546" s="1584" t="s">
        <v>1940</v>
      </c>
      <c r="C546" s="1566" t="s">
        <v>191</v>
      </c>
      <c r="E546" s="1567"/>
    </row>
    <row r="547" spans="1:5" ht="18">
      <c r="A547" s="1561" t="s">
        <v>1580</v>
      </c>
      <c r="B547" s="1584" t="s">
        <v>1941</v>
      </c>
      <c r="C547" s="1566" t="s">
        <v>191</v>
      </c>
      <c r="E547" s="1567"/>
    </row>
    <row r="548" spans="1:5" ht="18">
      <c r="A548" s="1561" t="s">
        <v>1581</v>
      </c>
      <c r="B548" s="1589" t="s">
        <v>1942</v>
      </c>
      <c r="C548" s="1566" t="s">
        <v>191</v>
      </c>
      <c r="E548" s="1567"/>
    </row>
    <row r="549" spans="1:5" ht="18.75" thickBot="1">
      <c r="A549" s="1561" t="s">
        <v>1582</v>
      </c>
      <c r="B549" s="1587" t="s">
        <v>1943</v>
      </c>
      <c r="C549" s="1566" t="s">
        <v>191</v>
      </c>
      <c r="E549" s="1567"/>
    </row>
    <row r="550" spans="1:5" ht="18">
      <c r="A550" s="1561" t="s">
        <v>1583</v>
      </c>
      <c r="B550" s="1583" t="s">
        <v>1944</v>
      </c>
      <c r="C550" s="1566" t="s">
        <v>191</v>
      </c>
      <c r="E550" s="1567"/>
    </row>
    <row r="551" spans="1:5" ht="18">
      <c r="A551" s="1561" t="s">
        <v>1584</v>
      </c>
      <c r="B551" s="1584" t="s">
        <v>1945</v>
      </c>
      <c r="C551" s="1566" t="s">
        <v>191</v>
      </c>
      <c r="E551" s="1567"/>
    </row>
    <row r="552" spans="1:5" ht="18">
      <c r="A552" s="1561" t="s">
        <v>1585</v>
      </c>
      <c r="B552" s="1584" t="s">
        <v>1946</v>
      </c>
      <c r="C552" s="1566" t="s">
        <v>191</v>
      </c>
      <c r="E552" s="1567"/>
    </row>
    <row r="553" spans="1:5" ht="18">
      <c r="A553" s="1561" t="s">
        <v>1586</v>
      </c>
      <c r="B553" s="1585" t="s">
        <v>1947</v>
      </c>
      <c r="C553" s="1566" t="s">
        <v>191</v>
      </c>
      <c r="E553" s="1567"/>
    </row>
    <row r="554" spans="1:5" ht="18">
      <c r="A554" s="1561" t="s">
        <v>1587</v>
      </c>
      <c r="B554" s="1584" t="s">
        <v>1948</v>
      </c>
      <c r="C554" s="1566" t="s">
        <v>191</v>
      </c>
      <c r="E554" s="1567"/>
    </row>
    <row r="555" spans="1:5" ht="18.75" thickBot="1">
      <c r="A555" s="1561" t="s">
        <v>1588</v>
      </c>
      <c r="B555" s="1587" t="s">
        <v>1949</v>
      </c>
      <c r="C555" s="1566" t="s">
        <v>191</v>
      </c>
      <c r="E555" s="1567"/>
    </row>
    <row r="556" spans="1:5" ht="18">
      <c r="A556" s="1561" t="s">
        <v>1589</v>
      </c>
      <c r="B556" s="1590" t="s">
        <v>1950</v>
      </c>
      <c r="C556" s="1566" t="s">
        <v>191</v>
      </c>
      <c r="E556" s="1567"/>
    </row>
    <row r="557" spans="1:5" ht="18">
      <c r="A557" s="1561" t="s">
        <v>1590</v>
      </c>
      <c r="B557" s="1584" t="s">
        <v>1951</v>
      </c>
      <c r="C557" s="1566" t="s">
        <v>191</v>
      </c>
      <c r="E557" s="1567"/>
    </row>
    <row r="558" spans="1:5" ht="18">
      <c r="A558" s="1561" t="s">
        <v>1591</v>
      </c>
      <c r="B558" s="1584" t="s">
        <v>1952</v>
      </c>
      <c r="C558" s="1566" t="s">
        <v>191</v>
      </c>
      <c r="E558" s="1567"/>
    </row>
    <row r="559" spans="1:5" ht="18">
      <c r="A559" s="1561" t="s">
        <v>1592</v>
      </c>
      <c r="B559" s="1584" t="s">
        <v>1953</v>
      </c>
      <c r="C559" s="1566" t="s">
        <v>191</v>
      </c>
      <c r="E559" s="1567"/>
    </row>
    <row r="560" spans="1:5" ht="18">
      <c r="A560" s="1561" t="s">
        <v>1593</v>
      </c>
      <c r="B560" s="1584" t="s">
        <v>1954</v>
      </c>
      <c r="C560" s="1566" t="s">
        <v>191</v>
      </c>
      <c r="E560" s="1567"/>
    </row>
    <row r="561" spans="1:5" ht="18">
      <c r="A561" s="1561" t="s">
        <v>1594</v>
      </c>
      <c r="B561" s="1584" t="s">
        <v>1955</v>
      </c>
      <c r="C561" s="1566" t="s">
        <v>191</v>
      </c>
      <c r="E561" s="1567"/>
    </row>
    <row r="562" spans="1:5" ht="18">
      <c r="A562" s="1561" t="s">
        <v>1595</v>
      </c>
      <c r="B562" s="1584" t="s">
        <v>1956</v>
      </c>
      <c r="C562" s="1566" t="s">
        <v>191</v>
      </c>
      <c r="E562" s="1567"/>
    </row>
    <row r="563" spans="1:5" ht="18">
      <c r="A563" s="1561" t="s">
        <v>1596</v>
      </c>
      <c r="B563" s="1585" t="s">
        <v>1957</v>
      </c>
      <c r="C563" s="1566" t="s">
        <v>191</v>
      </c>
      <c r="E563" s="1567"/>
    </row>
    <row r="564" spans="1:5" ht="18">
      <c r="A564" s="1561" t="s">
        <v>1597</v>
      </c>
      <c r="B564" s="1584" t="s">
        <v>1958</v>
      </c>
      <c r="C564" s="1566" t="s">
        <v>191</v>
      </c>
      <c r="E564" s="1567"/>
    </row>
    <row r="565" spans="1:5" ht="18">
      <c r="A565" s="1561" t="s">
        <v>1598</v>
      </c>
      <c r="B565" s="1584" t="s">
        <v>1959</v>
      </c>
      <c r="C565" s="1566" t="s">
        <v>191</v>
      </c>
      <c r="E565" s="1567"/>
    </row>
    <row r="566" spans="1:5" ht="18.75" thickBot="1">
      <c r="A566" s="1561" t="s">
        <v>1599</v>
      </c>
      <c r="B566" s="1587" t="s">
        <v>1960</v>
      </c>
      <c r="C566" s="1566" t="s">
        <v>191</v>
      </c>
      <c r="E566" s="1567"/>
    </row>
    <row r="567" spans="1:5" ht="18">
      <c r="A567" s="1561" t="s">
        <v>1600</v>
      </c>
      <c r="B567" s="1590" t="s">
        <v>1961</v>
      </c>
      <c r="C567" s="1566" t="s">
        <v>191</v>
      </c>
      <c r="E567" s="1567"/>
    </row>
    <row r="568" spans="1:5" ht="18">
      <c r="A568" s="1561" t="s">
        <v>1601</v>
      </c>
      <c r="B568" s="1584" t="s">
        <v>1962</v>
      </c>
      <c r="C568" s="1566" t="s">
        <v>191</v>
      </c>
      <c r="E568" s="1567"/>
    </row>
    <row r="569" spans="1:5" ht="18">
      <c r="A569" s="1561" t="s">
        <v>1602</v>
      </c>
      <c r="B569" s="1584" t="s">
        <v>1963</v>
      </c>
      <c r="C569" s="1566" t="s">
        <v>191</v>
      </c>
      <c r="E569" s="1567"/>
    </row>
    <row r="570" spans="1:5" ht="18">
      <c r="A570" s="1561" t="s">
        <v>1603</v>
      </c>
      <c r="B570" s="1584" t="s">
        <v>1964</v>
      </c>
      <c r="C570" s="1566" t="s">
        <v>191</v>
      </c>
      <c r="E570" s="1567"/>
    </row>
    <row r="571" spans="1:5" ht="18">
      <c r="A571" s="1561" t="s">
        <v>1604</v>
      </c>
      <c r="B571" s="1584" t="s">
        <v>1965</v>
      </c>
      <c r="C571" s="1566" t="s">
        <v>191</v>
      </c>
      <c r="E571" s="1567"/>
    </row>
    <row r="572" spans="1:5" ht="18">
      <c r="A572" s="1561" t="s">
        <v>1605</v>
      </c>
      <c r="B572" s="1584" t="s">
        <v>1966</v>
      </c>
      <c r="C572" s="1566" t="s">
        <v>191</v>
      </c>
      <c r="E572" s="1567"/>
    </row>
    <row r="573" spans="1:5" ht="18">
      <c r="A573" s="1561" t="s">
        <v>1606</v>
      </c>
      <c r="B573" s="1584" t="s">
        <v>1967</v>
      </c>
      <c r="C573" s="1566" t="s">
        <v>191</v>
      </c>
      <c r="E573" s="1567"/>
    </row>
    <row r="574" spans="1:5" ht="18">
      <c r="A574" s="1561" t="s">
        <v>1607</v>
      </c>
      <c r="B574" s="1584" t="s">
        <v>1968</v>
      </c>
      <c r="C574" s="1566" t="s">
        <v>191</v>
      </c>
      <c r="E574" s="1567"/>
    </row>
    <row r="575" spans="1:5" ht="18">
      <c r="A575" s="1561" t="s">
        <v>1608</v>
      </c>
      <c r="B575" s="1585" t="s">
        <v>1969</v>
      </c>
      <c r="C575" s="1566" t="s">
        <v>191</v>
      </c>
      <c r="E575" s="1567"/>
    </row>
    <row r="576" spans="1:5" ht="18">
      <c r="A576" s="1561" t="s">
        <v>1609</v>
      </c>
      <c r="B576" s="1584" t="s">
        <v>1970</v>
      </c>
      <c r="C576" s="1566" t="s">
        <v>191</v>
      </c>
      <c r="E576" s="1567"/>
    </row>
    <row r="577" spans="1:5" ht="18">
      <c r="A577" s="1561" t="s">
        <v>1610</v>
      </c>
      <c r="B577" s="1584" t="s">
        <v>1971</v>
      </c>
      <c r="C577" s="1566" t="s">
        <v>191</v>
      </c>
      <c r="E577" s="1567"/>
    </row>
    <row r="578" spans="1:5" ht="18">
      <c r="A578" s="1561" t="s">
        <v>1611</v>
      </c>
      <c r="B578" s="1584" t="s">
        <v>1972</v>
      </c>
      <c r="C578" s="1566" t="s">
        <v>191</v>
      </c>
      <c r="E578" s="1567"/>
    </row>
    <row r="579" spans="1:5" ht="18">
      <c r="A579" s="1561" t="s">
        <v>1612</v>
      </c>
      <c r="B579" s="1584" t="s">
        <v>1973</v>
      </c>
      <c r="C579" s="1566" t="s">
        <v>191</v>
      </c>
      <c r="E579" s="1567"/>
    </row>
    <row r="580" spans="1:5" ht="18">
      <c r="A580" s="1561" t="s">
        <v>1613</v>
      </c>
      <c r="B580" s="1584" t="s">
        <v>1974</v>
      </c>
      <c r="C580" s="1566" t="s">
        <v>191</v>
      </c>
      <c r="E580" s="1567"/>
    </row>
    <row r="581" spans="1:5" ht="18">
      <c r="A581" s="1561" t="s">
        <v>1614</v>
      </c>
      <c r="B581" s="1584" t="s">
        <v>1975</v>
      </c>
      <c r="C581" s="1566" t="s">
        <v>191</v>
      </c>
      <c r="E581" s="1567"/>
    </row>
    <row r="582" spans="1:5" ht="18">
      <c r="A582" s="1561" t="s">
        <v>1615</v>
      </c>
      <c r="B582" s="1584" t="s">
        <v>1976</v>
      </c>
      <c r="C582" s="1566" t="s">
        <v>191</v>
      </c>
      <c r="E582" s="1567"/>
    </row>
    <row r="583" spans="1:5" ht="18">
      <c r="A583" s="1561" t="s">
        <v>1616</v>
      </c>
      <c r="B583" s="1584" t="s">
        <v>1977</v>
      </c>
      <c r="C583" s="1566" t="s">
        <v>191</v>
      </c>
      <c r="E583" s="1567"/>
    </row>
    <row r="584" spans="1:5" ht="18.75" thickBot="1">
      <c r="A584" s="1561" t="s">
        <v>1617</v>
      </c>
      <c r="B584" s="1591" t="s">
        <v>1978</v>
      </c>
      <c r="C584" s="1566" t="s">
        <v>191</v>
      </c>
      <c r="E584" s="1567"/>
    </row>
    <row r="585" spans="1:5" ht="18.75">
      <c r="A585" s="1561" t="s">
        <v>1618</v>
      </c>
      <c r="B585" s="1583" t="s">
        <v>1979</v>
      </c>
      <c r="C585" s="1566" t="s">
        <v>191</v>
      </c>
      <c r="E585" s="1567"/>
    </row>
    <row r="586" spans="1:5" ht="18.75">
      <c r="A586" s="1561" t="s">
        <v>1619</v>
      </c>
      <c r="B586" s="1584" t="s">
        <v>1980</v>
      </c>
      <c r="C586" s="1566" t="s">
        <v>191</v>
      </c>
      <c r="E586" s="1567"/>
    </row>
    <row r="587" spans="1:5" ht="18.75">
      <c r="A587" s="1561" t="s">
        <v>1620</v>
      </c>
      <c r="B587" s="1584" t="s">
        <v>1981</v>
      </c>
      <c r="C587" s="1566" t="s">
        <v>191</v>
      </c>
      <c r="E587" s="1567"/>
    </row>
    <row r="588" spans="1:5" ht="18.75">
      <c r="A588" s="1561" t="s">
        <v>1621</v>
      </c>
      <c r="B588" s="1584" t="s">
        <v>1982</v>
      </c>
      <c r="C588" s="1566" t="s">
        <v>191</v>
      </c>
      <c r="E588" s="1567"/>
    </row>
    <row r="589" spans="1:5" ht="19.5">
      <c r="A589" s="1561" t="s">
        <v>1622</v>
      </c>
      <c r="B589" s="1585" t="s">
        <v>1983</v>
      </c>
      <c r="C589" s="1566" t="s">
        <v>191</v>
      </c>
      <c r="E589" s="1567"/>
    </row>
    <row r="590" spans="1:5" ht="18.75">
      <c r="A590" s="1561" t="s">
        <v>1623</v>
      </c>
      <c r="B590" s="1584" t="s">
        <v>1984</v>
      </c>
      <c r="C590" s="1566" t="s">
        <v>191</v>
      </c>
      <c r="E590" s="1567"/>
    </row>
    <row r="591" spans="1:5" ht="19.5" thickBot="1">
      <c r="A591" s="1561" t="s">
        <v>1624</v>
      </c>
      <c r="B591" s="1587" t="s">
        <v>1985</v>
      </c>
      <c r="C591" s="1566" t="s">
        <v>191</v>
      </c>
      <c r="E591" s="1567"/>
    </row>
    <row r="592" spans="1:5" ht="18.75">
      <c r="A592" s="1561" t="s">
        <v>1625</v>
      </c>
      <c r="B592" s="1583" t="s">
        <v>1986</v>
      </c>
      <c r="C592" s="1566" t="s">
        <v>191</v>
      </c>
      <c r="E592" s="1567"/>
    </row>
    <row r="593" spans="1:5" ht="18.75">
      <c r="A593" s="1561" t="s">
        <v>1626</v>
      </c>
      <c r="B593" s="1584" t="s">
        <v>1845</v>
      </c>
      <c r="C593" s="1566" t="s">
        <v>191</v>
      </c>
      <c r="E593" s="1567"/>
    </row>
    <row r="594" spans="1:5" ht="18.75">
      <c r="A594" s="1561" t="s">
        <v>1627</v>
      </c>
      <c r="B594" s="1584" t="s">
        <v>1987</v>
      </c>
      <c r="C594" s="1566" t="s">
        <v>191</v>
      </c>
      <c r="E594" s="1567"/>
    </row>
    <row r="595" spans="1:5" ht="18.75">
      <c r="A595" s="1561" t="s">
        <v>1628</v>
      </c>
      <c r="B595" s="1584" t="s">
        <v>1988</v>
      </c>
      <c r="C595" s="1566" t="s">
        <v>191</v>
      </c>
      <c r="E595" s="1567"/>
    </row>
    <row r="596" spans="1:5" ht="18.75">
      <c r="A596" s="1561" t="s">
        <v>1629</v>
      </c>
      <c r="B596" s="1584" t="s">
        <v>1989</v>
      </c>
      <c r="C596" s="1566" t="s">
        <v>191</v>
      </c>
      <c r="E596" s="1567"/>
    </row>
    <row r="597" spans="1:5" ht="19.5">
      <c r="A597" s="1561" t="s">
        <v>1630</v>
      </c>
      <c r="B597" s="1585" t="s">
        <v>1990</v>
      </c>
      <c r="C597" s="1566" t="s">
        <v>191</v>
      </c>
      <c r="E597" s="1567"/>
    </row>
    <row r="598" spans="1:5" ht="18.75">
      <c r="A598" s="1561" t="s">
        <v>1631</v>
      </c>
      <c r="B598" s="1584" t="s">
        <v>1991</v>
      </c>
      <c r="C598" s="1566" t="s">
        <v>191</v>
      </c>
      <c r="E598" s="1567"/>
    </row>
    <row r="599" spans="1:5" ht="19.5" thickBot="1">
      <c r="A599" s="1561" t="s">
        <v>1632</v>
      </c>
      <c r="B599" s="1587" t="s">
        <v>1992</v>
      </c>
      <c r="C599" s="1566" t="s">
        <v>191</v>
      </c>
      <c r="E599" s="1567"/>
    </row>
    <row r="600" spans="1:5" ht="18.75">
      <c r="A600" s="1561" t="s">
        <v>1633</v>
      </c>
      <c r="B600" s="1583" t="s">
        <v>1993</v>
      </c>
      <c r="C600" s="1566" t="s">
        <v>191</v>
      </c>
      <c r="E600" s="1567"/>
    </row>
    <row r="601" spans="1:5" ht="18.75">
      <c r="A601" s="1561" t="s">
        <v>1634</v>
      </c>
      <c r="B601" s="1584" t="s">
        <v>1994</v>
      </c>
      <c r="C601" s="1566" t="s">
        <v>191</v>
      </c>
      <c r="E601" s="1567"/>
    </row>
    <row r="602" spans="1:5" ht="18.75">
      <c r="A602" s="1561" t="s">
        <v>1635</v>
      </c>
      <c r="B602" s="1584" t="s">
        <v>1995</v>
      </c>
      <c r="C602" s="1566" t="s">
        <v>191</v>
      </c>
      <c r="E602" s="1567"/>
    </row>
    <row r="603" spans="1:5" ht="18.75">
      <c r="A603" s="1561" t="s">
        <v>1636</v>
      </c>
      <c r="B603" s="1584" t="s">
        <v>1996</v>
      </c>
      <c r="C603" s="1566" t="s">
        <v>191</v>
      </c>
      <c r="E603" s="1567"/>
    </row>
    <row r="604" spans="1:5" ht="19.5">
      <c r="A604" s="1561" t="s">
        <v>1637</v>
      </c>
      <c r="B604" s="1585" t="s">
        <v>1997</v>
      </c>
      <c r="C604" s="1566" t="s">
        <v>191</v>
      </c>
      <c r="E604" s="1567"/>
    </row>
    <row r="605" spans="1:5" ht="18.75">
      <c r="A605" s="1561" t="s">
        <v>1638</v>
      </c>
      <c r="B605" s="1584" t="s">
        <v>1998</v>
      </c>
      <c r="C605" s="1566" t="s">
        <v>191</v>
      </c>
      <c r="E605" s="1567"/>
    </row>
    <row r="606" spans="1:5" ht="19.5" thickBot="1">
      <c r="A606" s="1561" t="s">
        <v>1639</v>
      </c>
      <c r="B606" s="1587" t="s">
        <v>1999</v>
      </c>
      <c r="C606" s="1566" t="s">
        <v>191</v>
      </c>
      <c r="E606" s="1567"/>
    </row>
    <row r="607" spans="1:5" ht="18.75">
      <c r="A607" s="1561" t="s">
        <v>1640</v>
      </c>
      <c r="B607" s="1583" t="s">
        <v>2000</v>
      </c>
      <c r="C607" s="1566" t="s">
        <v>191</v>
      </c>
      <c r="E607" s="1567"/>
    </row>
    <row r="608" spans="1:5" ht="18.75">
      <c r="A608" s="1561" t="s">
        <v>1641</v>
      </c>
      <c r="B608" s="1584" t="s">
        <v>2001</v>
      </c>
      <c r="C608" s="1566" t="s">
        <v>191</v>
      </c>
      <c r="E608" s="1567"/>
    </row>
    <row r="609" spans="1:5" ht="19.5">
      <c r="A609" s="1561" t="s">
        <v>1642</v>
      </c>
      <c r="B609" s="1585" t="s">
        <v>2002</v>
      </c>
      <c r="C609" s="1566" t="s">
        <v>191</v>
      </c>
      <c r="E609" s="1567"/>
    </row>
    <row r="610" spans="1:5" ht="19.5" thickBot="1">
      <c r="A610" s="1561" t="s">
        <v>1643</v>
      </c>
      <c r="B610" s="1587" t="s">
        <v>2003</v>
      </c>
      <c r="C610" s="1566" t="s">
        <v>191</v>
      </c>
      <c r="E610" s="1567"/>
    </row>
    <row r="611" spans="1:5" ht="18.75">
      <c r="A611" s="1561" t="s">
        <v>1644</v>
      </c>
      <c r="B611" s="1583" t="s">
        <v>2004</v>
      </c>
      <c r="C611" s="1566" t="s">
        <v>191</v>
      </c>
      <c r="E611" s="1567"/>
    </row>
    <row r="612" spans="1:5" ht="18.75">
      <c r="A612" s="1561" t="s">
        <v>1645</v>
      </c>
      <c r="B612" s="1584" t="s">
        <v>2005</v>
      </c>
      <c r="C612" s="1566" t="s">
        <v>191</v>
      </c>
      <c r="E612" s="1567"/>
    </row>
    <row r="613" spans="1:5" ht="18.75">
      <c r="A613" s="1561" t="s">
        <v>1646</v>
      </c>
      <c r="B613" s="1584" t="s">
        <v>2006</v>
      </c>
      <c r="C613" s="1566" t="s">
        <v>191</v>
      </c>
      <c r="E613" s="1567"/>
    </row>
    <row r="614" spans="1:5" ht="18.75">
      <c r="A614" s="1561" t="s">
        <v>1647</v>
      </c>
      <c r="B614" s="1584" t="s">
        <v>2007</v>
      </c>
      <c r="C614" s="1566" t="s">
        <v>191</v>
      </c>
      <c r="E614" s="1567"/>
    </row>
    <row r="615" spans="1:5" ht="18.75">
      <c r="A615" s="1561" t="s">
        <v>1648</v>
      </c>
      <c r="B615" s="1584" t="s">
        <v>2008</v>
      </c>
      <c r="C615" s="1566" t="s">
        <v>191</v>
      </c>
      <c r="E615" s="1567"/>
    </row>
    <row r="616" spans="1:5" ht="18.75">
      <c r="A616" s="1561" t="s">
        <v>1649</v>
      </c>
      <c r="B616" s="1584" t="s">
        <v>2009</v>
      </c>
      <c r="C616" s="1566" t="s">
        <v>191</v>
      </c>
      <c r="E616" s="1567"/>
    </row>
    <row r="617" spans="1:5" ht="18.75">
      <c r="A617" s="1561" t="s">
        <v>1650</v>
      </c>
      <c r="B617" s="1584" t="s">
        <v>2010</v>
      </c>
      <c r="C617" s="1566" t="s">
        <v>191</v>
      </c>
      <c r="E617" s="1567"/>
    </row>
    <row r="618" spans="1:5" ht="18.75">
      <c r="A618" s="1561" t="s">
        <v>1651</v>
      </c>
      <c r="B618" s="1584" t="s">
        <v>2011</v>
      </c>
      <c r="C618" s="1566" t="s">
        <v>191</v>
      </c>
      <c r="E618" s="1567"/>
    </row>
    <row r="619" spans="1:5" ht="19.5">
      <c r="A619" s="1561" t="s">
        <v>1652</v>
      </c>
      <c r="B619" s="1585" t="s">
        <v>2012</v>
      </c>
      <c r="C619" s="1566" t="s">
        <v>191</v>
      </c>
      <c r="E619" s="1567"/>
    </row>
    <row r="620" spans="1:5" ht="19.5" thickBot="1">
      <c r="A620" s="1561" t="s">
        <v>1653</v>
      </c>
      <c r="B620" s="1587" t="s">
        <v>2013</v>
      </c>
      <c r="C620" s="1566" t="s">
        <v>191</v>
      </c>
      <c r="E620" s="1567"/>
    </row>
    <row r="621" spans="1:5" ht="18.75">
      <c r="A621" s="1561" t="s">
        <v>1654</v>
      </c>
      <c r="B621" s="1583" t="s">
        <v>344</v>
      </c>
      <c r="C621" s="1566" t="s">
        <v>191</v>
      </c>
      <c r="E621" s="1567"/>
    </row>
    <row r="622" spans="1:5" ht="18.75">
      <c r="A622" s="1561" t="s">
        <v>1655</v>
      </c>
      <c r="B622" s="1584" t="s">
        <v>345</v>
      </c>
      <c r="C622" s="1566" t="s">
        <v>191</v>
      </c>
      <c r="E622" s="1567"/>
    </row>
    <row r="623" spans="1:5" ht="18.75">
      <c r="A623" s="1561" t="s">
        <v>1656</v>
      </c>
      <c r="B623" s="1584" t="s">
        <v>346</v>
      </c>
      <c r="C623" s="1566" t="s">
        <v>191</v>
      </c>
      <c r="E623" s="1567"/>
    </row>
    <row r="624" spans="1:5" ht="18.75">
      <c r="A624" s="1561" t="s">
        <v>1657</v>
      </c>
      <c r="B624" s="1584" t="s">
        <v>347</v>
      </c>
      <c r="C624" s="1566" t="s">
        <v>191</v>
      </c>
      <c r="E624" s="1567"/>
    </row>
    <row r="625" spans="1:5" ht="18.75">
      <c r="A625" s="1561" t="s">
        <v>1658</v>
      </c>
      <c r="B625" s="1584" t="s">
        <v>348</v>
      </c>
      <c r="C625" s="1566" t="s">
        <v>191</v>
      </c>
      <c r="E625" s="1567"/>
    </row>
    <row r="626" spans="1:5" ht="18.75">
      <c r="A626" s="1561" t="s">
        <v>1659</v>
      </c>
      <c r="B626" s="1584" t="s">
        <v>349</v>
      </c>
      <c r="C626" s="1566" t="s">
        <v>191</v>
      </c>
      <c r="E626" s="1567"/>
    </row>
    <row r="627" spans="1:5" ht="18.75">
      <c r="A627" s="1561" t="s">
        <v>1660</v>
      </c>
      <c r="B627" s="1584" t="s">
        <v>350</v>
      </c>
      <c r="C627" s="1566" t="s">
        <v>191</v>
      </c>
      <c r="E627" s="1567"/>
    </row>
    <row r="628" spans="1:5" ht="18.75">
      <c r="A628" s="1561" t="s">
        <v>1661</v>
      </c>
      <c r="B628" s="1584" t="s">
        <v>351</v>
      </c>
      <c r="C628" s="1566" t="s">
        <v>191</v>
      </c>
      <c r="E628" s="1567"/>
    </row>
    <row r="629" spans="1:5" ht="18.75">
      <c r="A629" s="1561" t="s">
        <v>1662</v>
      </c>
      <c r="B629" s="1584" t="s">
        <v>809</v>
      </c>
      <c r="C629" s="1566" t="s">
        <v>191</v>
      </c>
      <c r="E629" s="1567"/>
    </row>
    <row r="630" spans="1:5" ht="18.75">
      <c r="A630" s="1561" t="s">
        <v>1663</v>
      </c>
      <c r="B630" s="1584" t="s">
        <v>810</v>
      </c>
      <c r="C630" s="1566" t="s">
        <v>191</v>
      </c>
      <c r="E630" s="1567"/>
    </row>
    <row r="631" spans="1:5" ht="18.75">
      <c r="A631" s="1561" t="s">
        <v>1664</v>
      </c>
      <c r="B631" s="1584" t="s">
        <v>811</v>
      </c>
      <c r="C631" s="1566" t="s">
        <v>191</v>
      </c>
      <c r="E631" s="1567"/>
    </row>
    <row r="632" spans="1:5" ht="18.75">
      <c r="A632" s="1561" t="s">
        <v>1665</v>
      </c>
      <c r="B632" s="1584" t="s">
        <v>812</v>
      </c>
      <c r="C632" s="1566" t="s">
        <v>191</v>
      </c>
      <c r="E632" s="1567"/>
    </row>
    <row r="633" spans="1:5" ht="18.75">
      <c r="A633" s="1561" t="s">
        <v>1666</v>
      </c>
      <c r="B633" s="1584" t="s">
        <v>813</v>
      </c>
      <c r="C633" s="1566" t="s">
        <v>191</v>
      </c>
      <c r="E633" s="1567"/>
    </row>
    <row r="634" spans="1:5" ht="18.75">
      <c r="A634" s="1561" t="s">
        <v>1667</v>
      </c>
      <c r="B634" s="1584" t="s">
        <v>814</v>
      </c>
      <c r="C634" s="1566" t="s">
        <v>191</v>
      </c>
      <c r="E634" s="1567"/>
    </row>
    <row r="635" spans="1:5" ht="18.75">
      <c r="A635" s="1561" t="s">
        <v>1668</v>
      </c>
      <c r="B635" s="1584" t="s">
        <v>815</v>
      </c>
      <c r="C635" s="1566" t="s">
        <v>191</v>
      </c>
      <c r="E635" s="1567"/>
    </row>
    <row r="636" spans="1:5" ht="18.75">
      <c r="A636" s="1561" t="s">
        <v>1669</v>
      </c>
      <c r="B636" s="1584" t="s">
        <v>816</v>
      </c>
      <c r="C636" s="1566" t="s">
        <v>191</v>
      </c>
      <c r="E636" s="1567"/>
    </row>
    <row r="637" spans="1:5" ht="18.75">
      <c r="A637" s="1561" t="s">
        <v>1670</v>
      </c>
      <c r="B637" s="1584" t="s">
        <v>817</v>
      </c>
      <c r="C637" s="1566" t="s">
        <v>191</v>
      </c>
      <c r="E637" s="1567"/>
    </row>
    <row r="638" spans="1:5" ht="18.75">
      <c r="A638" s="1561" t="s">
        <v>1671</v>
      </c>
      <c r="B638" s="1584" t="s">
        <v>818</v>
      </c>
      <c r="C638" s="1566" t="s">
        <v>191</v>
      </c>
      <c r="E638" s="1567"/>
    </row>
    <row r="639" spans="1:5" ht="18.75">
      <c r="A639" s="1561" t="s">
        <v>1672</v>
      </c>
      <c r="B639" s="1584" t="s">
        <v>819</v>
      </c>
      <c r="C639" s="1566" t="s">
        <v>191</v>
      </c>
      <c r="E639" s="1567"/>
    </row>
    <row r="640" spans="1:5" ht="18.75">
      <c r="A640" s="1561" t="s">
        <v>1673</v>
      </c>
      <c r="B640" s="1584" t="s">
        <v>820</v>
      </c>
      <c r="C640" s="1566" t="s">
        <v>191</v>
      </c>
      <c r="E640" s="1567"/>
    </row>
    <row r="641" spans="1:5" ht="18.75">
      <c r="A641" s="1561" t="s">
        <v>1674</v>
      </c>
      <c r="B641" s="1584" t="s">
        <v>821</v>
      </c>
      <c r="C641" s="1566" t="s">
        <v>191</v>
      </c>
      <c r="E641" s="1567"/>
    </row>
    <row r="642" spans="1:5" ht="18.75">
      <c r="A642" s="1561" t="s">
        <v>1675</v>
      </c>
      <c r="B642" s="1584" t="s">
        <v>822</v>
      </c>
      <c r="C642" s="1566" t="s">
        <v>191</v>
      </c>
      <c r="E642" s="1567"/>
    </row>
    <row r="643" spans="1:5" ht="18.75">
      <c r="A643" s="1561" t="s">
        <v>1676</v>
      </c>
      <c r="B643" s="1584" t="s">
        <v>823</v>
      </c>
      <c r="C643" s="1566" t="s">
        <v>191</v>
      </c>
      <c r="E643" s="1567"/>
    </row>
    <row r="644" spans="1:5" ht="18.75">
      <c r="A644" s="1561" t="s">
        <v>1677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1678</v>
      </c>
      <c r="B645" s="1592" t="s">
        <v>825</v>
      </c>
      <c r="C645" s="1566" t="s">
        <v>191</v>
      </c>
      <c r="E645" s="1567"/>
    </row>
    <row r="646" spans="1:5" ht="18.75">
      <c r="A646" s="1561" t="s">
        <v>1679</v>
      </c>
      <c r="B646" s="1583" t="s">
        <v>2014</v>
      </c>
      <c r="C646" s="1566" t="s">
        <v>191</v>
      </c>
      <c r="E646" s="1567"/>
    </row>
    <row r="647" spans="1:5" ht="18.75">
      <c r="A647" s="1561" t="s">
        <v>1680</v>
      </c>
      <c r="B647" s="1584" t="s">
        <v>2015</v>
      </c>
      <c r="C647" s="1566" t="s">
        <v>191</v>
      </c>
      <c r="E647" s="1567"/>
    </row>
    <row r="648" spans="1:5" ht="18.75">
      <c r="A648" s="1561" t="s">
        <v>1681</v>
      </c>
      <c r="B648" s="1584" t="s">
        <v>2016</v>
      </c>
      <c r="C648" s="1566" t="s">
        <v>191</v>
      </c>
      <c r="E648" s="1567"/>
    </row>
    <row r="649" spans="1:5" ht="18.75">
      <c r="A649" s="1561" t="s">
        <v>1682</v>
      </c>
      <c r="B649" s="1584" t="s">
        <v>2017</v>
      </c>
      <c r="C649" s="1566" t="s">
        <v>191</v>
      </c>
      <c r="E649" s="1567"/>
    </row>
    <row r="650" spans="1:5" ht="18.75">
      <c r="A650" s="1561" t="s">
        <v>1683</v>
      </c>
      <c r="B650" s="1584" t="s">
        <v>2018</v>
      </c>
      <c r="C650" s="1566" t="s">
        <v>191</v>
      </c>
      <c r="E650" s="1567"/>
    </row>
    <row r="651" spans="1:5" ht="18.75">
      <c r="A651" s="1561" t="s">
        <v>1684</v>
      </c>
      <c r="B651" s="1584" t="s">
        <v>2019</v>
      </c>
      <c r="C651" s="1566" t="s">
        <v>191</v>
      </c>
      <c r="E651" s="1567"/>
    </row>
    <row r="652" spans="1:5" ht="18.75">
      <c r="A652" s="1561" t="s">
        <v>1685</v>
      </c>
      <c r="B652" s="1584" t="s">
        <v>2020</v>
      </c>
      <c r="C652" s="1566" t="s">
        <v>191</v>
      </c>
      <c r="E652" s="1567"/>
    </row>
    <row r="653" spans="1:5" ht="18.75">
      <c r="A653" s="1561" t="s">
        <v>1686</v>
      </c>
      <c r="B653" s="1584" t="s">
        <v>2021</v>
      </c>
      <c r="C653" s="1566" t="s">
        <v>191</v>
      </c>
      <c r="E653" s="1567"/>
    </row>
    <row r="654" spans="1:5" ht="18.75">
      <c r="A654" s="1561" t="s">
        <v>1687</v>
      </c>
      <c r="B654" s="1584" t="s">
        <v>2022</v>
      </c>
      <c r="C654" s="1566" t="s">
        <v>191</v>
      </c>
      <c r="E654" s="1567"/>
    </row>
    <row r="655" spans="1:5" ht="18.75">
      <c r="A655" s="1561" t="s">
        <v>1688</v>
      </c>
      <c r="B655" s="1584" t="s">
        <v>2023</v>
      </c>
      <c r="C655" s="1566" t="s">
        <v>191</v>
      </c>
      <c r="E655" s="1567"/>
    </row>
    <row r="656" spans="1:5" ht="18.75">
      <c r="A656" s="1561" t="s">
        <v>1689</v>
      </c>
      <c r="B656" s="1584" t="s">
        <v>2024</v>
      </c>
      <c r="C656" s="1566" t="s">
        <v>191</v>
      </c>
      <c r="E656" s="1567"/>
    </row>
    <row r="657" spans="1:5" ht="18.75">
      <c r="A657" s="1561" t="s">
        <v>1690</v>
      </c>
      <c r="B657" s="1584" t="s">
        <v>2025</v>
      </c>
      <c r="C657" s="1566" t="s">
        <v>191</v>
      </c>
      <c r="E657" s="1567"/>
    </row>
    <row r="658" spans="1:5" ht="18.75">
      <c r="A658" s="1561" t="s">
        <v>1691</v>
      </c>
      <c r="B658" s="1584" t="s">
        <v>2026</v>
      </c>
      <c r="C658" s="1566" t="s">
        <v>191</v>
      </c>
      <c r="E658" s="1567"/>
    </row>
    <row r="659" spans="1:5" ht="18.75">
      <c r="A659" s="1561" t="s">
        <v>1692</v>
      </c>
      <c r="B659" s="1584" t="s">
        <v>2027</v>
      </c>
      <c r="C659" s="1566" t="s">
        <v>191</v>
      </c>
      <c r="E659" s="1567"/>
    </row>
    <row r="660" spans="1:5" ht="18.75">
      <c r="A660" s="1561" t="s">
        <v>1693</v>
      </c>
      <c r="B660" s="1584" t="s">
        <v>2028</v>
      </c>
      <c r="C660" s="1566" t="s">
        <v>191</v>
      </c>
      <c r="E660" s="1567"/>
    </row>
    <row r="661" spans="1:5" ht="18.75">
      <c r="A661" s="1561" t="s">
        <v>1694</v>
      </c>
      <c r="B661" s="1584" t="s">
        <v>2029</v>
      </c>
      <c r="C661" s="1566" t="s">
        <v>191</v>
      </c>
      <c r="E661" s="1567"/>
    </row>
    <row r="662" spans="1:5" ht="18.75">
      <c r="A662" s="1561" t="s">
        <v>1695</v>
      </c>
      <c r="B662" s="1584" t="s">
        <v>2030</v>
      </c>
      <c r="C662" s="1566" t="s">
        <v>191</v>
      </c>
      <c r="E662" s="1567"/>
    </row>
    <row r="663" spans="1:5" ht="18.75">
      <c r="A663" s="1561" t="s">
        <v>1696</v>
      </c>
      <c r="B663" s="1584" t="s">
        <v>2031</v>
      </c>
      <c r="C663" s="1566" t="s">
        <v>191</v>
      </c>
      <c r="E663" s="1567"/>
    </row>
    <row r="664" spans="1:5" ht="18.75">
      <c r="A664" s="1561" t="s">
        <v>1697</v>
      </c>
      <c r="B664" s="1584" t="s">
        <v>2032</v>
      </c>
      <c r="C664" s="1566" t="s">
        <v>191</v>
      </c>
      <c r="E664" s="1567"/>
    </row>
    <row r="665" spans="1:5" ht="18.75">
      <c r="A665" s="1561" t="s">
        <v>1698</v>
      </c>
      <c r="B665" s="1584" t="s">
        <v>2033</v>
      </c>
      <c r="C665" s="1566" t="s">
        <v>191</v>
      </c>
      <c r="E665" s="1567"/>
    </row>
    <row r="666" spans="1:5" ht="18.75">
      <c r="A666" s="1561" t="s">
        <v>1699</v>
      </c>
      <c r="B666" s="1584" t="s">
        <v>2034</v>
      </c>
      <c r="C666" s="1566" t="s">
        <v>191</v>
      </c>
      <c r="E666" s="1567"/>
    </row>
    <row r="667" spans="1:5" ht="19.5" thickBot="1">
      <c r="A667" s="1561" t="s">
        <v>1700</v>
      </c>
      <c r="B667" s="1587" t="s">
        <v>2035</v>
      </c>
      <c r="C667" s="1566" t="s">
        <v>191</v>
      </c>
      <c r="E667" s="1567"/>
    </row>
    <row r="668" spans="1:5" ht="18.75">
      <c r="A668" s="1561" t="s">
        <v>1701</v>
      </c>
      <c r="B668" s="1583" t="s">
        <v>2036</v>
      </c>
      <c r="C668" s="1566" t="s">
        <v>191</v>
      </c>
      <c r="E668" s="1567"/>
    </row>
    <row r="669" spans="1:5" ht="18.75">
      <c r="A669" s="1561" t="s">
        <v>1702</v>
      </c>
      <c r="B669" s="1584" t="s">
        <v>2037</v>
      </c>
      <c r="C669" s="1566" t="s">
        <v>191</v>
      </c>
      <c r="E669" s="1567"/>
    </row>
    <row r="670" spans="1:5" ht="18.75">
      <c r="A670" s="1561" t="s">
        <v>1703</v>
      </c>
      <c r="B670" s="1584" t="s">
        <v>2038</v>
      </c>
      <c r="C670" s="1566" t="s">
        <v>191</v>
      </c>
      <c r="E670" s="1567"/>
    </row>
    <row r="671" spans="1:5" ht="18.75">
      <c r="A671" s="1561" t="s">
        <v>1704</v>
      </c>
      <c r="B671" s="1584" t="s">
        <v>2039</v>
      </c>
      <c r="C671" s="1566" t="s">
        <v>191</v>
      </c>
      <c r="E671" s="1567"/>
    </row>
    <row r="672" spans="1:5" ht="18.75">
      <c r="A672" s="1561" t="s">
        <v>1705</v>
      </c>
      <c r="B672" s="1584" t="s">
        <v>2040</v>
      </c>
      <c r="C672" s="1566" t="s">
        <v>191</v>
      </c>
      <c r="E672" s="1567"/>
    </row>
    <row r="673" spans="1:5" ht="18.75">
      <c r="A673" s="1561" t="s">
        <v>1706</v>
      </c>
      <c r="B673" s="1584" t="s">
        <v>2041</v>
      </c>
      <c r="C673" s="1566" t="s">
        <v>191</v>
      </c>
      <c r="E673" s="1567"/>
    </row>
    <row r="674" spans="1:5" ht="18.75">
      <c r="A674" s="1561" t="s">
        <v>1707</v>
      </c>
      <c r="B674" s="1584" t="s">
        <v>2042</v>
      </c>
      <c r="C674" s="1566" t="s">
        <v>191</v>
      </c>
      <c r="E674" s="1567"/>
    </row>
    <row r="675" spans="1:5" ht="18.75">
      <c r="A675" s="1561" t="s">
        <v>1708</v>
      </c>
      <c r="B675" s="1584" t="s">
        <v>2043</v>
      </c>
      <c r="C675" s="1566" t="s">
        <v>191</v>
      </c>
      <c r="E675" s="1567"/>
    </row>
    <row r="676" spans="1:5" ht="18.75">
      <c r="A676" s="1561" t="s">
        <v>1709</v>
      </c>
      <c r="B676" s="1584" t="s">
        <v>2044</v>
      </c>
      <c r="C676" s="1566" t="s">
        <v>191</v>
      </c>
      <c r="E676" s="1567"/>
    </row>
    <row r="677" spans="1:5" ht="19.5">
      <c r="A677" s="1561" t="s">
        <v>1710</v>
      </c>
      <c r="B677" s="1585" t="s">
        <v>2045</v>
      </c>
      <c r="C677" s="1566" t="s">
        <v>191</v>
      </c>
      <c r="E677" s="1567"/>
    </row>
    <row r="678" spans="1:5" ht="19.5" thickBot="1">
      <c r="A678" s="1561" t="s">
        <v>1711</v>
      </c>
      <c r="B678" s="1587" t="s">
        <v>2046</v>
      </c>
      <c r="C678" s="1566" t="s">
        <v>191</v>
      </c>
      <c r="E678" s="1567"/>
    </row>
    <row r="679" spans="1:5" ht="18.75">
      <c r="A679" s="1561" t="s">
        <v>1712</v>
      </c>
      <c r="B679" s="1583" t="s">
        <v>2047</v>
      </c>
      <c r="C679" s="1566" t="s">
        <v>191</v>
      </c>
      <c r="E679" s="1567"/>
    </row>
    <row r="680" spans="1:5" ht="18.75">
      <c r="A680" s="1561" t="s">
        <v>1713</v>
      </c>
      <c r="B680" s="1584" t="s">
        <v>2048</v>
      </c>
      <c r="C680" s="1566" t="s">
        <v>191</v>
      </c>
      <c r="E680" s="1567"/>
    </row>
    <row r="681" spans="1:5" ht="18.75">
      <c r="A681" s="1561" t="s">
        <v>1714</v>
      </c>
      <c r="B681" s="1584" t="s">
        <v>2049</v>
      </c>
      <c r="C681" s="1566" t="s">
        <v>191</v>
      </c>
      <c r="E681" s="1567"/>
    </row>
    <row r="682" spans="1:5" ht="18.75">
      <c r="A682" s="1561" t="s">
        <v>1715</v>
      </c>
      <c r="B682" s="1584" t="s">
        <v>2050</v>
      </c>
      <c r="C682" s="1566" t="s">
        <v>191</v>
      </c>
      <c r="E682" s="1567"/>
    </row>
    <row r="683" spans="1:5" ht="20.25" thickBot="1">
      <c r="A683" s="1561" t="s">
        <v>1716</v>
      </c>
      <c r="B683" s="1592" t="s">
        <v>2051</v>
      </c>
      <c r="C683" s="1566" t="s">
        <v>191</v>
      </c>
      <c r="E683" s="1567"/>
    </row>
    <row r="684" spans="1:5" ht="18.75">
      <c r="A684" s="1561" t="s">
        <v>1717</v>
      </c>
      <c r="B684" s="1583" t="s">
        <v>2052</v>
      </c>
      <c r="C684" s="1566" t="s">
        <v>191</v>
      </c>
      <c r="E684" s="1567"/>
    </row>
    <row r="685" spans="1:5" ht="18.75">
      <c r="A685" s="1561" t="s">
        <v>1718</v>
      </c>
      <c r="B685" s="1584" t="s">
        <v>2053</v>
      </c>
      <c r="C685" s="1566" t="s">
        <v>191</v>
      </c>
      <c r="E685" s="1567"/>
    </row>
    <row r="686" spans="1:5" ht="18.75">
      <c r="A686" s="1561" t="s">
        <v>1719</v>
      </c>
      <c r="B686" s="1584" t="s">
        <v>2054</v>
      </c>
      <c r="C686" s="1566" t="s">
        <v>191</v>
      </c>
      <c r="E686" s="1567"/>
    </row>
    <row r="687" spans="1:5" ht="18.75">
      <c r="A687" s="1561" t="s">
        <v>1720</v>
      </c>
      <c r="B687" s="1584" t="s">
        <v>2055</v>
      </c>
      <c r="C687" s="1566" t="s">
        <v>191</v>
      </c>
      <c r="E687" s="1567"/>
    </row>
    <row r="688" spans="1:5" ht="18.75">
      <c r="A688" s="1561" t="s">
        <v>1721</v>
      </c>
      <c r="B688" s="1584" t="s">
        <v>2056</v>
      </c>
      <c r="C688" s="1566" t="s">
        <v>191</v>
      </c>
      <c r="E688" s="1567"/>
    </row>
    <row r="689" spans="1:5" ht="18.75">
      <c r="A689" s="1561" t="s">
        <v>1722</v>
      </c>
      <c r="B689" s="1584" t="s">
        <v>2057</v>
      </c>
      <c r="C689" s="1566" t="s">
        <v>191</v>
      </c>
      <c r="E689" s="1567"/>
    </row>
    <row r="690" spans="1:5" ht="18.75">
      <c r="A690" s="1561" t="s">
        <v>1723</v>
      </c>
      <c r="B690" s="1584" t="s">
        <v>2058</v>
      </c>
      <c r="C690" s="1566" t="s">
        <v>191</v>
      </c>
      <c r="E690" s="1567"/>
    </row>
    <row r="691" spans="1:5" ht="18.75">
      <c r="A691" s="1561" t="s">
        <v>1724</v>
      </c>
      <c r="B691" s="1584" t="s">
        <v>2059</v>
      </c>
      <c r="C691" s="1566" t="s">
        <v>191</v>
      </c>
      <c r="E691" s="1567"/>
    </row>
    <row r="692" spans="1:5" ht="18.75">
      <c r="A692" s="1561" t="s">
        <v>1725</v>
      </c>
      <c r="B692" s="1584" t="s">
        <v>2060</v>
      </c>
      <c r="C692" s="1566" t="s">
        <v>191</v>
      </c>
      <c r="E692" s="1567"/>
    </row>
    <row r="693" spans="1:5" ht="18.75">
      <c r="A693" s="1561" t="s">
        <v>1726</v>
      </c>
      <c r="B693" s="1584" t="s">
        <v>2061</v>
      </c>
      <c r="C693" s="1566" t="s">
        <v>191</v>
      </c>
      <c r="E693" s="1567"/>
    </row>
    <row r="694" spans="1:5" ht="20.25" thickBot="1">
      <c r="A694" s="1561" t="s">
        <v>1727</v>
      </c>
      <c r="B694" s="1592" t="s">
        <v>2062</v>
      </c>
      <c r="C694" s="1566" t="s">
        <v>191</v>
      </c>
      <c r="E694" s="1567"/>
    </row>
    <row r="695" spans="1:5" ht="18.75">
      <c r="A695" s="1561" t="s">
        <v>1728</v>
      </c>
      <c r="B695" s="1583" t="s">
        <v>2063</v>
      </c>
      <c r="C695" s="1566" t="s">
        <v>191</v>
      </c>
      <c r="E695" s="1567"/>
    </row>
    <row r="696" spans="1:5" ht="18.75">
      <c r="A696" s="1561" t="s">
        <v>1729</v>
      </c>
      <c r="B696" s="1584" t="s">
        <v>2064</v>
      </c>
      <c r="C696" s="1566" t="s">
        <v>191</v>
      </c>
      <c r="E696" s="1567"/>
    </row>
    <row r="697" spans="1:5" ht="18.75">
      <c r="A697" s="1561" t="s">
        <v>1730</v>
      </c>
      <c r="B697" s="1584" t="s">
        <v>2065</v>
      </c>
      <c r="C697" s="1566" t="s">
        <v>191</v>
      </c>
      <c r="E697" s="1567"/>
    </row>
    <row r="698" spans="1:5" ht="18.75">
      <c r="A698" s="1561" t="s">
        <v>1731</v>
      </c>
      <c r="B698" s="1584" t="s">
        <v>2066</v>
      </c>
      <c r="C698" s="1566" t="s">
        <v>191</v>
      </c>
      <c r="E698" s="1567"/>
    </row>
    <row r="699" spans="1:5" ht="18.75">
      <c r="A699" s="1561" t="s">
        <v>1732</v>
      </c>
      <c r="B699" s="1584" t="s">
        <v>2067</v>
      </c>
      <c r="C699" s="1566" t="s">
        <v>191</v>
      </c>
      <c r="E699" s="1567"/>
    </row>
    <row r="700" spans="1:5" ht="18.75">
      <c r="A700" s="1561" t="s">
        <v>1733</v>
      </c>
      <c r="B700" s="1584" t="s">
        <v>2068</v>
      </c>
      <c r="C700" s="1566" t="s">
        <v>191</v>
      </c>
      <c r="E700" s="1567"/>
    </row>
    <row r="701" spans="1:5" ht="18.75">
      <c r="A701" s="1561" t="s">
        <v>1734</v>
      </c>
      <c r="B701" s="1584" t="s">
        <v>2069</v>
      </c>
      <c r="C701" s="1566" t="s">
        <v>191</v>
      </c>
      <c r="E701" s="1567"/>
    </row>
    <row r="702" spans="1:5" ht="18.75">
      <c r="A702" s="1561" t="s">
        <v>1735</v>
      </c>
      <c r="B702" s="1584" t="s">
        <v>2070</v>
      </c>
      <c r="C702" s="1566" t="s">
        <v>191</v>
      </c>
      <c r="E702" s="1567"/>
    </row>
    <row r="703" spans="1:5" ht="18.75">
      <c r="A703" s="1561" t="s">
        <v>1736</v>
      </c>
      <c r="B703" s="1584" t="s">
        <v>2071</v>
      </c>
      <c r="C703" s="1566" t="s">
        <v>191</v>
      </c>
      <c r="E703" s="1567"/>
    </row>
    <row r="704" spans="1:5" ht="20.25" thickBot="1">
      <c r="A704" s="1561" t="s">
        <v>1737</v>
      </c>
      <c r="B704" s="1592" t="s">
        <v>2072</v>
      </c>
      <c r="C704" s="1566" t="s">
        <v>191</v>
      </c>
      <c r="E704" s="1567"/>
    </row>
    <row r="705" spans="1:5" ht="18.75">
      <c r="A705" s="1561" t="s">
        <v>1738</v>
      </c>
      <c r="B705" s="1583" t="s">
        <v>2073</v>
      </c>
      <c r="C705" s="1566" t="s">
        <v>191</v>
      </c>
      <c r="E705" s="1567"/>
    </row>
    <row r="706" spans="1:5" ht="18.75">
      <c r="A706" s="1561" t="s">
        <v>1739</v>
      </c>
      <c r="B706" s="1584" t="s">
        <v>2074</v>
      </c>
      <c r="C706" s="1566" t="s">
        <v>191</v>
      </c>
      <c r="E706" s="1567"/>
    </row>
    <row r="707" spans="1:5" ht="18.75">
      <c r="A707" s="1561" t="s">
        <v>1740</v>
      </c>
      <c r="B707" s="1584" t="s">
        <v>2075</v>
      </c>
      <c r="C707" s="1566" t="s">
        <v>191</v>
      </c>
      <c r="E707" s="1567"/>
    </row>
    <row r="708" spans="1:5" ht="18.75">
      <c r="A708" s="1561" t="s">
        <v>1741</v>
      </c>
      <c r="B708" s="1584" t="s">
        <v>2076</v>
      </c>
      <c r="C708" s="1566" t="s">
        <v>191</v>
      </c>
      <c r="E708" s="1567"/>
    </row>
    <row r="709" spans="1:5" ht="20.25" thickBot="1">
      <c r="A709" s="1561" t="s">
        <v>1742</v>
      </c>
      <c r="B709" s="1592" t="s">
        <v>2077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1743</v>
      </c>
    </row>
    <row r="713" spans="1:3" ht="14.25">
      <c r="A713" s="1598"/>
      <c r="B713" s="1599">
        <v>42429</v>
      </c>
      <c r="C713" s="1598" t="s">
        <v>1744</v>
      </c>
    </row>
    <row r="714" spans="1:3" ht="14.25">
      <c r="A714" s="1598"/>
      <c r="B714" s="1599">
        <v>42460</v>
      </c>
      <c r="C714" s="1598" t="s">
        <v>1745</v>
      </c>
    </row>
    <row r="715" spans="1:3" ht="14.25">
      <c r="A715" s="1598"/>
      <c r="B715" s="1599">
        <v>42490</v>
      </c>
      <c r="C715" s="1598" t="s">
        <v>1746</v>
      </c>
    </row>
    <row r="716" spans="1:3" ht="14.25">
      <c r="A716" s="1598"/>
      <c r="B716" s="1599">
        <v>42521</v>
      </c>
      <c r="C716" s="1598" t="s">
        <v>1747</v>
      </c>
    </row>
    <row r="717" spans="1:3" ht="14.25">
      <c r="A717" s="1598"/>
      <c r="B717" s="1599">
        <v>42551</v>
      </c>
      <c r="C717" s="1598" t="s">
        <v>1748</v>
      </c>
    </row>
    <row r="718" spans="1:3" ht="14.25">
      <c r="A718" s="1598"/>
      <c r="B718" s="1599">
        <v>42582</v>
      </c>
      <c r="C718" s="1598" t="s">
        <v>1749</v>
      </c>
    </row>
    <row r="719" spans="1:3" ht="14.25">
      <c r="A719" s="1598"/>
      <c r="B719" s="1599">
        <v>42613</v>
      </c>
      <c r="C719" s="1598" t="s">
        <v>1750</v>
      </c>
    </row>
    <row r="720" spans="1:3" ht="14.25">
      <c r="A720" s="1598"/>
      <c r="B720" s="1599">
        <v>42643</v>
      </c>
      <c r="C720" s="1598" t="s">
        <v>1751</v>
      </c>
    </row>
    <row r="721" spans="1:3" ht="14.25">
      <c r="A721" s="1598"/>
      <c r="B721" s="1599">
        <v>42674</v>
      </c>
      <c r="C721" s="1598" t="s">
        <v>1752</v>
      </c>
    </row>
    <row r="722" spans="1:3" ht="14.25">
      <c r="A722" s="1598"/>
      <c r="B722" s="1599">
        <v>42704</v>
      </c>
      <c r="C722" s="1598" t="s">
        <v>1753</v>
      </c>
    </row>
    <row r="723" spans="1:3" ht="14.25">
      <c r="A723" s="1598"/>
      <c r="B723" s="1599">
        <v>42735</v>
      </c>
      <c r="C723" s="1598" t="s">
        <v>1754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2083</v>
      </c>
      <c r="I2" s="61"/>
    </row>
    <row r="3" spans="1:9" ht="12.75">
      <c r="A3" s="61" t="s">
        <v>767</v>
      </c>
      <c r="B3" s="61" t="s">
        <v>2081</v>
      </c>
      <c r="I3" s="61"/>
    </row>
    <row r="4" spans="1:9" ht="15.75">
      <c r="A4" s="61" t="s">
        <v>768</v>
      </c>
      <c r="B4" s="61" t="s">
        <v>1348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2082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38">
        <f>$B$7</f>
        <v>0</v>
      </c>
      <c r="J14" s="1739"/>
      <c r="K14" s="1739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1349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30">
        <f>$B$9</f>
        <v>0</v>
      </c>
      <c r="J16" s="1731"/>
      <c r="K16" s="1732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9">
        <f>$B$12</f>
        <v>0</v>
      </c>
      <c r="J19" s="1790"/>
      <c r="K19" s="1791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774" t="s">
        <v>935</v>
      </c>
      <c r="M23" s="1775"/>
      <c r="N23" s="1775"/>
      <c r="O23" s="1776"/>
      <c r="P23" s="1783" t="s">
        <v>936</v>
      </c>
      <c r="Q23" s="1784"/>
      <c r="R23" s="1784"/>
      <c r="S23" s="1785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>
        <f>VLOOKUP(K26,OP_LIST2,2,FALSE)</f>
        <v>0</v>
      </c>
      <c r="K26" s="1462" t="s">
        <v>694</v>
      </c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63" t="s">
        <v>803</v>
      </c>
      <c r="K30" s="1764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59" t="s">
        <v>806</v>
      </c>
      <c r="K33" s="1760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61" t="s">
        <v>209</v>
      </c>
      <c r="K39" s="1762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57" t="s">
        <v>214</v>
      </c>
      <c r="K47" s="1758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59" t="s">
        <v>215</v>
      </c>
      <c r="K48" s="1760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53" t="s">
        <v>290</v>
      </c>
      <c r="K66" s="1754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53" t="s">
        <v>780</v>
      </c>
      <c r="K70" s="1754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53" t="s">
        <v>234</v>
      </c>
      <c r="K76" s="1754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53" t="s">
        <v>236</v>
      </c>
      <c r="K79" s="1754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55" t="s">
        <v>237</v>
      </c>
      <c r="K80" s="1756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55" t="s">
        <v>238</v>
      </c>
      <c r="K81" s="1756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55" t="s">
        <v>1759</v>
      </c>
      <c r="K82" s="1756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53" t="s">
        <v>239</v>
      </c>
      <c r="K83" s="1754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1756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53" t="s">
        <v>251</v>
      </c>
      <c r="K97" s="1754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53" t="s">
        <v>252</v>
      </c>
      <c r="K98" s="1754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53" t="s">
        <v>253</v>
      </c>
      <c r="K99" s="1754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53" t="s">
        <v>254</v>
      </c>
      <c r="K100" s="1754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53" t="s">
        <v>1760</v>
      </c>
      <c r="K107" s="1754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53" t="s">
        <v>1757</v>
      </c>
      <c r="K111" s="1754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53" t="s">
        <v>1758</v>
      </c>
      <c r="K112" s="1754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55" t="s">
        <v>264</v>
      </c>
      <c r="K113" s="1756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53" t="s">
        <v>291</v>
      </c>
      <c r="K114" s="1754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51" t="s">
        <v>265</v>
      </c>
      <c r="K117" s="1752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51" t="s">
        <v>266</v>
      </c>
      <c r="K118" s="1752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51" t="s">
        <v>679</v>
      </c>
      <c r="K126" s="1752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51" t="s">
        <v>741</v>
      </c>
      <c r="K129" s="1752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53" t="s">
        <v>742</v>
      </c>
      <c r="K130" s="1754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46" t="s">
        <v>987</v>
      </c>
      <c r="K135" s="1747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8" t="s">
        <v>750</v>
      </c>
      <c r="K139" s="1749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8" t="s">
        <v>750</v>
      </c>
      <c r="K140" s="1749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 objects="1" scenarios="1"/>
  <mergeCells count="35"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  <mergeCell ref="J80:K80"/>
    <mergeCell ref="J100:K100"/>
    <mergeCell ref="J107:K107"/>
    <mergeCell ref="J111:K111"/>
    <mergeCell ref="J112:K112"/>
    <mergeCell ref="J113:K113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90" operator="equal" stopIfTrue="1">
      <formula>0</formula>
    </cfRule>
  </conditionalFormatting>
  <conditionalFormatting sqref="L21">
    <cfRule type="cellIs" priority="20" dxfId="180" operator="equal" stopIfTrue="1">
      <formula>98</formula>
    </cfRule>
    <cfRule type="cellIs" priority="21" dxfId="181" operator="equal" stopIfTrue="1">
      <formula>96</formula>
    </cfRule>
    <cfRule type="cellIs" priority="22" dxfId="182" operator="equal" stopIfTrue="1">
      <formula>42</formula>
    </cfRule>
    <cfRule type="cellIs" priority="23" dxfId="183" operator="equal" stopIfTrue="1">
      <formula>97</formula>
    </cfRule>
    <cfRule type="cellIs" priority="24" dxfId="184" operator="equal" stopIfTrue="1">
      <formula>33</formula>
    </cfRule>
  </conditionalFormatting>
  <conditionalFormatting sqref="M21">
    <cfRule type="cellIs" priority="15" dxfId="184" operator="equal" stopIfTrue="1">
      <formula>"ЧУЖДИ СРЕДСТВА"</formula>
    </cfRule>
    <cfRule type="cellIs" priority="16" dxfId="183" operator="equal" stopIfTrue="1">
      <formula>"СЕС - ДМП"</formula>
    </cfRule>
    <cfRule type="cellIs" priority="17" dxfId="182" operator="equal" stopIfTrue="1">
      <formula>"СЕС - РА"</formula>
    </cfRule>
    <cfRule type="cellIs" priority="18" dxfId="181" operator="equal" stopIfTrue="1">
      <formula>"СЕС - ДЕС"</formula>
    </cfRule>
    <cfRule type="cellIs" priority="19" dxfId="180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4">
    <cfRule type="cellIs" priority="6" dxfId="194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2016-07-08T08:12:04Z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