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<sst xmlns="http://schemas.openxmlformats.org/spreadsheetml/2006/main" count="2724" uniqueCount="2076">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</sst>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>
        <f>+OTCHET!B9</f>
        <v>0</v>
      </c>
      <c r="C2" s="1751"/>
      <c r="D2" s="1752"/>
      <c r="E2" s="1021"/>
      <c r="F2" s="1022">
        <f>+OTCHET!H9</f>
        <v>0</v>
      </c>
      <c r="G2" s="1023" t="str">
        <f>+OTCHET!F12</f>
        <v>5606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2072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2071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2073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10000</v>
      </c>
      <c r="M116" s="1097"/>
      <c r="N116" s="1134">
        <f>+ROUND(+G116+J116+L116,0)</f>
        <v>10000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10000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10000</v>
      </c>
      <c r="M118" s="1097"/>
      <c r="N118" s="1211">
        <f>+ROUND(+SUM(N116:N117),0)</f>
        <v>10000</v>
      </c>
      <c r="O118" s="1099"/>
      <c r="P118" s="1209">
        <f>+ROUND(+SUM(P116:P117),0)</f>
        <v>0</v>
      </c>
      <c r="Q118" s="1210">
        <f>+ROUND(+SUM(Q116:Q117),0)</f>
        <v>10000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10000</v>
      </c>
      <c r="M120" s="1097"/>
      <c r="N120" s="1236">
        <f>+ROUND(N106+N110+N114+N118,0)</f>
        <v>10000</v>
      </c>
      <c r="O120" s="1099"/>
      <c r="P120" s="1282">
        <f>+ROUND(P106+P110+P114+P118,0)</f>
        <v>0</v>
      </c>
      <c r="Q120" s="1235">
        <f>+ROUND(Q106+Q110+Q114+Q118,0)</f>
        <v>10000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266</v>
      </c>
      <c r="M129" s="1097"/>
      <c r="N129" s="1111">
        <f>+ROUND(+G129+J129+L129,0)</f>
        <v>266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266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10266</v>
      </c>
      <c r="M131" s="1097"/>
      <c r="N131" s="1123">
        <f>+ROUND(+G131+J131+L131,0)</f>
        <v>10266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10266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10000</v>
      </c>
      <c r="M132" s="1097"/>
      <c r="N132" s="1298">
        <f>+ROUND(+N131-N129-N130,0)</f>
        <v>10000</v>
      </c>
      <c r="O132" s="1099"/>
      <c r="P132" s="1296">
        <f>+ROUND(+P131-P129-P130,0)</f>
        <v>0</v>
      </c>
      <c r="Q132" s="1297">
        <f>+ROUND(+Q131-Q129-Q130,0)</f>
        <v>10000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4">
      <selection activeCell="B123" sqref="B123:B125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10000</v>
      </c>
      <c r="G86" s="908">
        <f>+G87+G88</f>
        <v>0</v>
      </c>
      <c r="H86" s="909">
        <f>+H87+H88</f>
        <v>10000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10000</v>
      </c>
      <c r="G88" s="966">
        <f>+OTCHET!I523+OTCHET!I526+OTCHET!I546</f>
        <v>0</v>
      </c>
      <c r="H88" s="967">
        <f>+OTCHET!J523+OTCHET!J526+OTCHET!J546</f>
        <v>10000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266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266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-10266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-10266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36">
      <selection activeCell="V552" sqref="V55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/>
      <c r="C9" s="1847"/>
      <c r="D9" s="1848"/>
      <c r="E9" s="115">
        <v>43101</v>
      </c>
      <c r="F9" s="116">
        <v>43131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Криводол</v>
      </c>
      <c r="C12" s="1809"/>
      <c r="D12" s="1810"/>
      <c r="E12" s="118" t="s">
        <v>975</v>
      </c>
      <c r="F12" s="1588" t="s">
        <v>1437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2038</v>
      </c>
      <c r="F19" s="1850"/>
      <c r="G19" s="1850"/>
      <c r="H19" s="1851"/>
      <c r="I19" s="1855" t="s">
        <v>2039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>
        <f>$B$9</f>
        <v>0</v>
      </c>
      <c r="C177" s="1806"/>
      <c r="D177" s="1807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Криводол</v>
      </c>
      <c r="C180" s="1809"/>
      <c r="D180" s="1810"/>
      <c r="E180" s="232" t="s">
        <v>900</v>
      </c>
      <c r="F180" s="233" t="str">
        <f>$F$12</f>
        <v>5606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2040</v>
      </c>
      <c r="F184" s="1850"/>
      <c r="G184" s="1850"/>
      <c r="H184" s="1851"/>
      <c r="I184" s="1858" t="s">
        <v>2041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>
        <f>$B$9</f>
        <v>0</v>
      </c>
      <c r="C352" s="1806"/>
      <c r="D352" s="1807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Криводол</v>
      </c>
      <c r="C355" s="1809"/>
      <c r="D355" s="1810"/>
      <c r="E355" s="411" t="s">
        <v>900</v>
      </c>
      <c r="F355" s="233" t="str">
        <f>$F$12</f>
        <v>5606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2042</v>
      </c>
      <c r="F359" s="1862"/>
      <c r="G359" s="1862"/>
      <c r="H359" s="1863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>
        <f>$B$9</f>
        <v>0</v>
      </c>
      <c r="C437" s="1806"/>
      <c r="D437" s="1807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Криводол</v>
      </c>
      <c r="C440" s="1809"/>
      <c r="D440" s="1810"/>
      <c r="E440" s="411" t="s">
        <v>900</v>
      </c>
      <c r="F440" s="233" t="str">
        <f>$F$12</f>
        <v>5606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2044</v>
      </c>
      <c r="F444" s="1850"/>
      <c r="G444" s="1850"/>
      <c r="H444" s="1851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>
        <f>$B$9</f>
        <v>0</v>
      </c>
      <c r="C453" s="1806"/>
      <c r="D453" s="1807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Криводол</v>
      </c>
      <c r="C456" s="1809"/>
      <c r="D456" s="1810"/>
      <c r="E456" s="411" t="s">
        <v>900</v>
      </c>
      <c r="F456" s="233" t="str">
        <f>$F$12</f>
        <v>5606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2046</v>
      </c>
      <c r="F460" s="1853"/>
      <c r="G460" s="1853"/>
      <c r="H460" s="1854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10000</v>
      </c>
      <c r="K546" s="583">
        <f t="shared" si="132"/>
        <v>0</v>
      </c>
      <c r="L546" s="580">
        <f t="shared" si="132"/>
        <v>10000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10000</v>
      </c>
      <c r="K548" s="599">
        <v>0</v>
      </c>
      <c r="L548" s="1387">
        <f t="shared" si="121"/>
        <v>10000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-10000</v>
      </c>
      <c r="K568" s="583">
        <f t="shared" si="133"/>
        <v>0</v>
      </c>
      <c r="L568" s="580">
        <f t="shared" si="133"/>
        <v>-10000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266</v>
      </c>
      <c r="K569" s="586">
        <v>0</v>
      </c>
      <c r="L569" s="1381">
        <f t="shared" si="121"/>
        <v>266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-10266</v>
      </c>
      <c r="K575" s="1655">
        <v>0</v>
      </c>
      <c r="L575" s="1395">
        <f t="shared" si="134"/>
        <v>-10266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2050</v>
      </c>
      <c r="M23" s="1850"/>
      <c r="N23" s="1850"/>
      <c r="O23" s="1851"/>
      <c r="P23" s="1858" t="s">
        <v>2051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2018-02-09T11:12:42Z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