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<sst xmlns="http://schemas.openxmlformats.org/spreadsheetml/2006/main" count="3121" uniqueCount="2075">
  <si>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</si>
  <si>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</si>
  <si>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</si>
  <si>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</si>
  <si>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</si>
  <si>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</si>
  <si>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</si>
  <si>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</si>
  <si>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</si>
  <si>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</si>
  <si>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</si>
  <si>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</si>
  <si>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</si>
  <si>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</si>
  <si>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</si>
  <si>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</si>
  <si>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</si>
  <si>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</si>
  <si>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</si>
  <si>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</si>
  <si>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</si>
  <si>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</si>
  <si>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</si>
  <si>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</si>
  <si>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</si>
  <si>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</si>
  <si>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</si>
  <si>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</si>
  <si>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</si>
  <si>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</si>
  <si>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</si>
  <si>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</si>
  <si>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</si>
  <si>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</si>
  <si>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</si>
  <si>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</si>
  <si>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</si>
  <si>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</si>
  <si>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</si>
  <si>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</si>
  <si>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</si>
  <si>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</si>
  <si>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</si>
  <si>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</si>
  <si>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</si>
  <si>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</si>
  <si>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</si>
  <si>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</si>
  <si>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</si>
  <si>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</si>
  <si>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</si>
  <si>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</si>
  <si>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</si>
  <si>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</si>
  <si>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</si>
  <si>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</si>
  <si>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</si>
  <si>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</si>
  <si>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</si>
  <si>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</si>
  <si>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</si>
  <si>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</si>
  <si>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</si>
  <si>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</si>
  <si>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</si>
  <si>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</si>
  <si>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</si>
  <si>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</si>
  <si>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</si>
  <si>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</si>
  <si>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</si>
  <si>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</si>
  <si>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</si>
  <si>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</si>
  <si>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</si>
  <si>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</si>
  <si>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</si>
  <si>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</si>
  <si>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</si>
  <si>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</si>
  <si>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</si>
  <si>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</si>
  <si>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</si>
  <si>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</si>
  <si>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</si>
  <si>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</si>
  <si>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</si>
  <si>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</si>
  <si>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</si>
  <si>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</si>
  <si>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</si>
  <si>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</si>
  <si>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</si>
  <si>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</si>
  <si>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</si>
  <si>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</si>
  <si>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</si>
  <si>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</si>
  <si>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</si>
  <si>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</si>
  <si>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</si>
  <si>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</si>
  <si>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</si>
  <si>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</si>
  <si>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</si>
  <si>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</si>
  <si>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</si>
  <si>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</si>
  <si>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</si>
  <si>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</si>
  <si>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</si>
  <si>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</si>
  <si>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</si>
  <si>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</si>
  <si>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</si>
  <si>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</si>
  <si>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</si>
  <si>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</si>
  <si>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</si>
  <si>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</si>
  <si>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</si>
  <si>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</si>
  <si>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</si>
  <si>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</si>
  <si>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</si>
  <si>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</si>
  <si>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</si>
  <si>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</si>
  <si>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</si>
  <si>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</si>
  <si>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</si>
  <si>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</si>
  <si>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</si>
  <si>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</si>
  <si>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</si>
  <si>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</si>
  <si>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</si>
  <si>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</si>
  <si>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</si>
  <si>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</si>
  <si>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</si>
  <si>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</si>
  <si>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</si>
  <si>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</si>
  <si>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</si>
  <si>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</si>
  <si>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</si>
  <si>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</si>
  <si>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</si>
  <si>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</si>
  <si>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</si>
  <si>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</si>
  <si>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</si>
  <si>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</si>
  <si>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</si>
  <si>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</si>
  <si>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</si>
  <si>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</si>
  <si>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</si>
  <si>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</si>
  <si>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</si>
  <si>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</si>
  <si>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</si>
  <si>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</si>
  <si>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</si>
  <si>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</si>
  <si>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</si>
  <si>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</si>
  <si>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</si>
  <si>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</si>
  <si>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</si>
  <si>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</si>
  <si>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</si>
  <si>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</si>
  <si>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</si>
  <si>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</si>
  <si>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</si>
  <si>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</si>
  <si>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</si>
  <si>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</si>
  <si>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</si>
  <si>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</si>
  <si>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</si>
  <si>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</si>
  <si>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</si>
  <si>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</si>
  <si>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</si>
  <si>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</si>
  <si>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</si>
  <si>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</si>
  <si>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</si>
  <si>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</si>
  <si>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</si>
  <si>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</si>
  <si>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</si>
  <si>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</si>
  <si>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</si>
  <si>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</si>
  <si>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</si>
  <si>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</si>
  <si>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</si>
  <si>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</si>
  <si>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</si>
  <si>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</si>
  <si>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</si>
  <si>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</si>
  <si>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</si>
  <si>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</si>
  <si>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</si>
  <si>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</si>
  <si>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</si>
  <si>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</si>
  <si>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</si>
  <si>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</si>
  <si>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</si>
  <si>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</si>
  <si>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</si>
  <si>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</si>
  <si>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</si>
  <si>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</si>
  <si>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</si>
  <si>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</si>
  <si>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</si>
  <si>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</si>
  <si>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</si>
  <si>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</si>
  <si>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</si>
  <si>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</si>
  <si>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</si>
  <si>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</si>
  <si>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</si>
  <si>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</si>
  <si>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</si>
  <si>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</si>
  <si>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</si>
  <si>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</si>
  <si>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</si>
  <si>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</si>
  <si>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</si>
  <si>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</si>
  <si>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</si>
  <si>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</si>
  <si>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</si>
  <si>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</si>
  <si>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</si>
  <si>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</si>
  <si>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</si>
  <si>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</si>
  <si>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</si>
  <si>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</si>
  <si>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</si>
  <si>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</si>
  <si>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</si>
  <si>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</si>
  <si>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</si>
  <si>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</si>
  <si>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</si>
  <si>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</si>
  <si>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</si>
  <si>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</si>
  <si>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</si>
  <si>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</si>
  <si>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</si>
  <si>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</si>
  <si>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</si>
  <si>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</si>
  <si>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</si>
  <si>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</si>
  <si>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</si>
  <si>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</si>
  <si>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</si>
  <si>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</si>
  <si>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</si>
  <si>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</si>
  <si>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</si>
  <si>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</si>
  <si>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</si>
  <si>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</si>
  <si>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</si>
  <si>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</si>
  <si>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</si>
  <si>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</si>
  <si>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</si>
  <si>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</si>
  <si>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</si>
  <si>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</si>
  <si>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</si>
  <si>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</si>
  <si>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</si>
  <si>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</si>
  <si>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</si>
  <si>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</si>
  <si>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</si>
  <si>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</si>
  <si>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</si>
  <si>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</si>
  <si>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</si>
  <si>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</si>
  <si>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</si>
  <si>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</si>
  <si>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</si>
  <si>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</si>
  <si>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</si>
  <si>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</si>
  <si>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</si>
  <si>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</si>
  <si>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</si>
  <si>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</si>
  <si>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</si>
  <si>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</si>
  <si>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</si>
  <si>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</si>
  <si>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</si>
  <si>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</si>
  <si>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</si>
  <si>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</si>
  <si>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</si>
  <si>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</si>
  <si>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</si>
  <si>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</si>
  <si>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</si>
  <si>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</si>
  <si>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</si>
  <si>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</si>
  <si>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</si>
  <si>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</si>
  <si>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</si>
  <si>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</si>
  <si>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</si>
  <si>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</si>
  <si>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</si>
  <si>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</si>
  <si>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</si>
  <si>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</si>
  <si>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</si>
  <si>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</si>
  <si>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</si>
  <si>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</si>
  <si>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</si>
  <si>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</si>
  <si>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</si>
  <si>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</si>
  <si>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</si>
  <si>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</si>
  <si>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</si>
  <si>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</si>
  <si>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</si>
  <si>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</si>
  <si>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</si>
  <si>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</si>
  <si>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</si>
  <si>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</si>
  <si>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</si>
  <si>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</si>
  <si>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</si>
  <si>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</si>
  <si>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</si>
  <si>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</si>
  <si>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</si>
  <si>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</si>
  <si>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</si>
  <si>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</si>
  <si>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</si>
  <si>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</si>
  <si>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</si>
  <si>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</si>
  <si>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</si>
  <si>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</si>
  <si>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</si>
  <si>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</si>
  <si>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</si>
  <si>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</si>
  <si>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</si>
  <si>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</si>
  <si>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</si>
  <si>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</si>
  <si>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</si>
  <si>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</si>
  <si>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</si>
  <si>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</si>
  <si>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</si>
  <si>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</si>
  <si>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</si>
  <si>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</si>
  <si>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</si>
  <si>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</si>
  <si>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</si>
  <si>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</si>
  <si>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</si>
  <si>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</si>
  <si>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</si>
  <si>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</si>
  <si>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</si>
  <si>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</si>
  <si>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</si>
  <si>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</si>
  <si>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</si>
  <si>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</si>
  <si>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</si>
  <si>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</si>
  <si>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</si>
  <si>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</si>
  <si>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</si>
  <si>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</si>
  <si>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</si>
  <si>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</si>
  <si>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</si>
  <si>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</si>
  <si>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</si>
  <si>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</si>
  <si>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</si>
  <si>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</si>
  <si>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</si>
  <si>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</si>
  <si>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</si>
  <si>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</si>
  <si>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</si>
  <si>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</si>
  <si>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</si>
  <si>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</si>
  <si>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</si>
  <si>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</si>
  <si>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</si>
  <si>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</si>
  <si>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</si>
  <si>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</si>
  <si>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</si>
  <si>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</si>
  <si>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</si>
  <si>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</si>
  <si>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</si>
  <si>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</si>
  <si>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</si>
  <si>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</si>
  <si>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</si>
  <si>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</si>
  <si>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</si>
  <si>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</si>
  <si>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</si>
  <si>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</si>
  <si>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</si>
  <si>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</si>
  <si>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</si>
  <si>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</si>
  <si>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</si>
  <si>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</si>
  <si>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</si>
  <si>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</si>
  <si>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</si>
  <si>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</si>
  <si>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</si>
  <si>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</si>
  <si>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</si>
  <si>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</si>
  <si>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</si>
  <si>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</si>
  <si>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</si>
  <si>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</si>
  <si>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</si>
  <si>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</si>
  <si>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</si>
  <si>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</si>
  <si>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</si>
  <si>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</si>
  <si>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</si>
  <si>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</si>
  <si>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</si>
  <si>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</si>
  <si>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</si>
  <si>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</si>
  <si>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</si>
  <si>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</si>
  <si>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</si>
  <si>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</si>
  <si>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</si>
  <si>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</si>
  <si>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</si>
  <si>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</si>
  <si>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</si>
  <si>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</si>
  <si>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</si>
  <si>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</si>
  <si>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</si>
  <si>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</si>
  <si>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</si>
  <si>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</si>
  <si>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</si>
  <si>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</si>
  <si>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</si>
  <si>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</si>
  <si>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</si>
  <si>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</si>
  <si>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</si>
  <si>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</si>
  <si>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</si>
  <si>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</si>
  <si>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</si>
  <si>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</si>
  <si>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</si>
  <si>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</si>
  <si>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</si>
  <si>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</si>
  <si>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</si>
  <si>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</si>
  <si>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</si>
  <si>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</si>
  <si>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</si>
  <si>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</si>
  <si>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</si>
  <si>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</si>
  <si>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</si>
  <si>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</si>
  <si>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</si>
  <si>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</si>
  <si>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</si>
  <si>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</si>
  <si>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</si>
  <si>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</si>
  <si>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</si>
  <si>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</si>
  <si>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</si>
  <si>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</si>
  <si>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</si>
  <si>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</si>
  <si>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</si>
  <si>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</si>
  <si>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</si>
  <si>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</si>
  <si>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</si>
  <si>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</si>
  <si>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</si>
  <si>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</si>
  <si>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</si>
  <si>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</si>
  <si>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</si>
  <si>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</si>
  <si>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</si>
  <si>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</si>
  <si>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</si>
  <si>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</si>
  <si>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</si>
  <si>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</si>
  <si>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</si>
  <si>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</si>
  <si>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</si>
  <si>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</si>
  <si>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</si>
  <si>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</si>
  <si>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</si>
  <si>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</si>
  <si>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</si>
  <si>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</si>
  <si>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</si>
  <si>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</si>
  <si>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</si>
  <si>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</si>
  <si>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</si>
  <si>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</si>
  <si>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</si>
  <si>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</si>
  <si>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</si>
  <si>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</si>
  <si>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</si>
  <si>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</si>
  <si>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</si>
  <si>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</si>
  <si>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</si>
  <si>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</si>
  <si>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</si>
  <si>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</si>
  <si>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</si>
  <si>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</si>
  <si>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</si>
  <si>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</si>
  <si>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</si>
  <si>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</si>
  <si>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</si>
  <si>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</si>
  <si>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</si>
  <si>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</si>
  <si>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</si>
  <si>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</si>
  <si>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</si>
  <si>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</si>
  <si>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</si>
  <si>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</si>
  <si>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</si>
  <si>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</si>
  <si>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</si>
  <si>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</si>
  <si>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</si>
  <si>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</si>
  <si>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</si>
  <si>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</si>
  <si>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</si>
  <si>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</si>
  <si>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</si>
  <si>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</si>
  <si>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</si>
  <si>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</si>
  <si>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</si>
  <si>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</si>
  <si>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</si>
  <si>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</si>
  <si>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</si>
  <si>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</si>
  <si>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</si>
  <si>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</si>
  <si>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</si>
  <si>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</si>
  <si>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</si>
  <si>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</si>
  <si>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</si>
  <si>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</si>
  <si>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</si>
  <si>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</si>
  <si>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</si>
  <si>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</si>
  <si>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</si>
  <si>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</si>
  <si>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</si>
  <si>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</si>
  <si>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</si>
  <si>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</si>
  <si>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</si>
  <si>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</si>
  <si>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</si>
  <si>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</si>
  <si>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</si>
  <si>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</si>
  <si>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</si>
  <si>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</si>
  <si>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</si>
  <si>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</si>
  <si>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</si>
  <si>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</si>
  <si>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</si>
  <si>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</si>
  <si>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</si>
  <si>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</si>
  <si>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</si>
  <si>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</si>
  <si>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</si>
  <si>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</si>
  <si>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</si>
  <si>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</si>
  <si>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</si>
  <si>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</si>
  <si>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</si>
  <si>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</si>
  <si>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</si>
  <si>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</si>
  <si>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</si>
  <si>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</si>
  <si>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</si>
  <si>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</si>
  <si>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</si>
  <si>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</si>
  <si>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</si>
  <si>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</si>
  <si>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</si>
  <si>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</si>
  <si>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</si>
  <si>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</si>
  <si>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</si>
  <si>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</si>
  <si>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</si>
  <si>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</si>
  <si>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</si>
  <si>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</si>
  <si>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</si>
  <si>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</si>
  <si>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</si>
  <si>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</si>
  <si>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</si>
  <si>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</si>
  <si>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</si>
  <si>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</si>
  <si>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</si>
  <si>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</si>
  <si>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</si>
  <si>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</si>
  <si>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</si>
  <si>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</si>
  <si>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</si>
  <si>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</si>
  <si>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</si>
  <si>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</si>
  <si>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</si>
  <si>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</si>
  <si>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</si>
  <si>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</si>
  <si>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</si>
  <si>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</si>
  <si>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</si>
  <si>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</si>
  <si>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</si>
  <si>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</si>
  <si>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</si>
  <si>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</si>
  <si>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</si>
  <si>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</si>
  <si>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</si>
  <si>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</si>
  <si>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</si>
  <si>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</si>
  <si>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</si>
  <si>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</si>
  <si>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</si>
  <si>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</si>
  <si>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</si>
  <si>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</si>
  <si>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</si>
  <si>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</si>
  <si>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</si>
  <si>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</si>
  <si>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</si>
  <si>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</si>
  <si>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</si>
  <si>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</si>
  <si>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</si>
  <si>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</si>
  <si>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</si>
  <si>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</si>
  <si>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</si>
  <si>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</si>
  <si>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</si>
  <si>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</si>
  <si>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</si>
  <si>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</si>
  <si>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</si>
  <si>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</si>
  <si>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</si>
  <si>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</si>
  <si>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</si>
  <si>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</si>
  <si>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</si>
  <si>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</si>
  <si>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</si>
  <si>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</si>
  <si>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</si>
  <si>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</si>
  <si>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</si>
  <si>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</si>
  <si>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</si>
  <si>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</si>
  <si>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</si>
  <si>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</si>
  <si>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</si>
  <si>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</si>
  <si>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</si>
  <si>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</si>
  <si>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</si>
  <si>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</si>
  <si>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</si>
  <si>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</si>
  <si>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</si>
  <si>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</si>
  <si>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</si>
  <si>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</si>
  <si>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</si>
  <si>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</si>
  <si>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</si>
  <si>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</si>
  <si>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</si>
  <si>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</si>
  <si>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</si>
  <si>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</si>
  <si>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</si>
  <si>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</si>
  <si>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</si>
  <si>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</si>
  <si>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</si>
  <si>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</si>
  <si>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</si>
  <si>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</si>
  <si>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</si>
  <si>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</si>
  <si>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</si>
  <si>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</si>
  <si>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</si>
  <si>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</si>
  <si>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</si>
  <si>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</si>
  <si>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</si>
  <si>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</si>
  <si>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</si>
  <si>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</si>
  <si>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</si>
  <si>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</si>
  <si>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</si>
  <si>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</si>
  <si>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</si>
  <si>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</si>
  <si>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</si>
  <si>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</si>
  <si>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</si>
  <si>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</si>
  <si>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</si>
  <si>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</si>
  <si>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</si>
  <si>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</si>
  <si>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</si>
  <si>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</si>
  <si>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</si>
  <si>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</si>
  <si>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</si>
  <si>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</si>
  <si>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</si>
  <si>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</si>
  <si>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</si>
  <si>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</si>
  <si>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</si>
  <si>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</si>
  <si>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</si>
  <si>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</si>
  <si>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</si>
  <si>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</si>
  <si>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</si>
  <si>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</si>
  <si>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</si>
  <si>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</si>
  <si>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</si>
  <si>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</si>
  <si>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</si>
  <si>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</si>
  <si>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</si>
  <si>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</si>
  <si>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</si>
  <si>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</si>
  <si>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</si>
  <si>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</si>
  <si>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</si>
  <si>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</si>
  <si>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</si>
  <si>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</si>
  <si>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</si>
  <si>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</si>
  <si>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</si>
  <si>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</si>
  <si>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</si>
  <si>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</si>
  <si>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</si>
  <si>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</si>
  <si>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</si>
  <si>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</si>
  <si>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</si>
  <si>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</si>
  <si>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</si>
  <si>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</si>
  <si>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</si>
  <si>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</si>
  <si>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</si>
  <si>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</si>
  <si>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</si>
  <si>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</si>
  <si>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</si>
  <si>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</si>
  <si>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</si>
  <si>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</si>
  <si>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</si>
  <si>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</si>
  <si>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</si>
  <si>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</si>
  <si>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</si>
  <si>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</si>
  <si>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</si>
  <si>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</si>
  <si>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</si>
  <si>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</si>
  <si>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</si>
  <si>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</si>
  <si>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</si>
  <si>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</si>
  <si>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</si>
  <si>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</si>
  <si>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</si>
  <si>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</si>
  <si>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</si>
  <si>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</si>
  <si>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</si>
  <si>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</si>
  <si>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</si>
  <si>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</si>
  <si>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</si>
  <si>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</si>
  <si>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</si>
  <si>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</si>
  <si>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</si>
  <si>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</si>
  <si>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</si>
  <si>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</si>
  <si>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</si>
  <si>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</si>
  <si>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</si>
  <si>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</si>
  <si>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</si>
  <si>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</si>
  <si>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</si>
  <si>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</si>
  <si>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</si>
  <si>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</si>
  <si>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</si>
  <si>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</si>
  <si>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</si>
  <si>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</si>
  <si>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</si>
  <si>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</si>
  <si>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</si>
  <si>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</si>
  <si>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</si>
  <si>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</si>
  <si>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</si>
  <si>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</si>
  <si>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</si>
  <si>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</si>
  <si>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</si>
  <si>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</si>
  <si>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</si>
  <si>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</si>
  <si>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</si>
  <si>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</si>
  <si>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</si>
  <si>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</si>
  <si>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</si>
  <si>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</si>
  <si>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</si>
  <si>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</si>
  <si>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</si>
  <si>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</si>
  <si>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</si>
  <si>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</si>
  <si>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</si>
  <si>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</si>
  <si>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</si>
  <si>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</si>
  <si>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</si>
  <si>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</si>
  <si>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</si>
  <si>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</si>
  <si>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</si>
  <si>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</si>
  <si>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</si>
  <si>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</si>
  <si>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</si>
  <si>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</si>
  <si>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</si>
  <si>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</si>
  <si>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</si>
  <si>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</si>
  <si>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</si>
  <si>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</si>
  <si>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</si>
  <si>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</si>
  <si>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</si>
  <si>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</si>
  <si>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</si>
  <si>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</si>
  <si>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</si>
  <si>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</si>
  <si>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</si>
  <si>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</si>
  <si>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</si>
  <si>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</si>
  <si>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</si>
  <si>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</si>
  <si>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</si>
  <si>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</si>
  <si>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</si>
  <si>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</si>
  <si>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</si>
  <si>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</si>
  <si>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</si>
  <si>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</si>
  <si>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</si>
  <si>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</si>
  <si>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</si>
  <si>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</si>
  <si>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</si>
  <si>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</si>
  <si>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</si>
  <si>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</si>
  <si>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</si>
  <si>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</si>
  <si>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</si>
  <si>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</si>
  <si>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</si>
  <si>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</si>
  <si>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</si>
  <si>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</si>
  <si>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</si>
  <si>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</si>
  <si>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</si>
  <si>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</si>
  <si>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</si>
  <si>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</si>
  <si>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</si>
  <si>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</si>
  <si>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</si>
  <si>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</si>
  <si>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</si>
  <si>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</si>
  <si>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</si>
  <si>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</si>
  <si>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</si>
  <si>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</si>
  <si>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</si>
  <si>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</si>
  <si>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</si>
  <si>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</si>
  <si>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</si>
  <si>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</si>
  <si>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</si>
  <si>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</si>
  <si>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</si>
  <si>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</si>
  <si>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</si>
  <si>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</si>
  <si>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</si>
  <si>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</si>
  <si>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</si>
  <si>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</si>
  <si>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</si>
  <si>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</si>
  <si>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</si>
  <si>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</si>
  <si>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</si>
  <si>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</si>
  <si>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</si>
  <si>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</si>
  <si>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</si>
  <si>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</si>
  <si>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</si>
  <si>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</si>
  <si>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</si>
  <si>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</si>
  <si>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</si>
  <si>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</si>
  <si>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</si>
  <si>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</si>
  <si>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</si>
  <si>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</si>
  <si>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</si>
  <si>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</si>
  <si>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</si>
  <si>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</si>
  <si>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</si>
  <si>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</si>
  <si>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</si>
  <si>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</si>
  <si>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</si>
  <si>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</si>
  <si>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</si>
  <si>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</si>
  <si>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</si>
  <si>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</si>
  <si>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</si>
  <si>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</si>
  <si>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</si>
  <si>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</si>
  <si>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</si>
  <si>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</si>
  <si>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</si>
  <si>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</si>
  <si>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</si>
  <si>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</si>
  <si>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</si>
  <si>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</si>
  <si>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</si>
  <si>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</si>
  <si>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</si>
  <si>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</si>
  <si>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</si>
  <si>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</si>
  <si>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</si>
  <si>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</si>
  <si>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</si>
  <si>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</si>
  <si>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</si>
  <si>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</si>
  <si>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</si>
  <si>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</si>
  <si>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</si>
  <si>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</si>
  <si>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</si>
  <si>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</si>
  <si>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</si>
  <si>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</si>
  <si>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</si>
  <si>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</si>
  <si>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</si>
  <si>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</si>
  <si>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</si>
  <si>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</si>
  <si>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</si>
  <si>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</si>
  <si>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</si>
  <si>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</si>
  <si>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</si>
  <si>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</si>
  <si>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</si>
  <si>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</si>
  <si>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</si>
  <si>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</si>
  <si>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</si>
  <si>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</si>
  <si>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</si>
  <si>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</si>
  <si>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</si>
  <si>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</si>
  <si>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</si>
  <si>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</si>
  <si>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</si>
  <si>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</si>
  <si>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</si>
  <si>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</si>
  <si>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</si>
  <si>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</si>
  <si>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</si>
  <si>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</si>
  <si>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</si>
  <si>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</si>
  <si>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</si>
  <si>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</si>
  <si>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</si>
  <si>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</si>
  <si>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</si>
  <si>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</si>
  <si>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</si>
  <si>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</si>
  <si>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</si>
  <si>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</si>
  <si>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</si>
  <si>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</si>
  <si>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</si>
  <si>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</si>
  <si>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</si>
  <si>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</si>
  <si>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</si>
  <si>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</si>
  <si>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</si>
  <si>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</si>
  <si>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</si>
  <si>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</si>
  <si>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</si>
  <si>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</si>
  <si>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</si>
  <si>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</si>
  <si>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</si>
  <si>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</si>
  <si>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</si>
  <si>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</si>
  <si>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</si>
  <si>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</si>
  <si>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</si>
  <si>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</si>
  <si>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</si>
  <si>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</si>
  <si>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</si>
  <si>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</si>
  <si>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</si>
  <si>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</si>
  <si>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</si>
  <si>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</si>
  <si>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</si>
  <si>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</si>
  <si>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</si>
  <si>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</si>
  <si>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</si>
  <si>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</si>
  <si>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</si>
  <si>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</si>
  <si>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</si>
  <si>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</si>
  <si>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</si>
  <si>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</si>
  <si>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</si>
  <si>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</si>
  <si>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</si>
  <si>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</si>
  <si>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</si>
  <si>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</si>
  <si>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</si>
  <si>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</si>
  <si>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</si>
  <si>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</si>
  <si>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</si>
  <si>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</si>
  <si>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</si>
  <si>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</si>
  <si>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</si>
  <si>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</si>
  <si>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</si>
  <si>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</si>
  <si>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</si>
  <si>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</si>
  <si>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</si>
  <si>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</si>
  <si>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</si>
  <si>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</si>
  <si>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</si>
  <si>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</si>
  <si>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</si>
  <si>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</si>
  <si>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</si>
  <si>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</si>
  <si>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</si>
  <si>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</si>
  <si>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</si>
  <si>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</si>
  <si>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</si>
  <si>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</si>
  <si>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</si>
  <si>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</si>
  <si>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</si>
  <si>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</si>
  <si>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</si>
  <si>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</si>
  <si>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</si>
  <si>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</si>
  <si>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</si>
  <si>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</si>
  <si>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</si>
  <si>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</si>
  <si>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</si>
  <si>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</si>
  <si>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</si>
  <si>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</si>
  <si>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</si>
  <si>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</si>
  <si>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</si>
  <si>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</si>
  <si>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</si>
  <si>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</si>
  <si>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</si>
  <si>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</si>
  <si>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</si>
  <si>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</si>
  <si>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</si>
  <si>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</si>
  <si>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</si>
  <si>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</si>
  <si>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</si>
  <si>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</si>
  <si>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</si>
  <si>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</si>
  <si>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</si>
  <si>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</si>
  <si>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</si>
  <si>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</si>
  <si>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</si>
  <si>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</si>
  <si>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</si>
  <si>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</si>
  <si>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</si>
  <si>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</si>
  <si>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</si>
  <si>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</si>
  <si>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</si>
  <si>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</si>
  <si>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</si>
  <si>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</si>
  <si>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</si>
  <si>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</si>
  <si>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</si>
  <si>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</si>
  <si>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</si>
  <si>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</si>
  <si>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</si>
  <si>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</si>
  <si>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</si>
  <si>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</si>
  <si>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</si>
  <si>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</si>
  <si>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</si>
  <si>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</si>
  <si>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</si>
  <si>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</si>
  <si>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</si>
  <si>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</si>
  <si>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</si>
  <si>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</si>
  <si>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</si>
  <si>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</si>
  <si>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</si>
  <si>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</si>
  <si>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</si>
  <si>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</si>
  <si>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</si>
  <si>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</si>
  <si>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</si>
  <si>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</si>
  <si>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</si>
  <si>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</si>
  <si>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</si>
  <si>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</si>
  <si>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</si>
  <si>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</si>
  <si>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</si>
  <si>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</si>
  <si>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</si>
  <si>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</si>
  <si>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</si>
  <si>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</si>
  <si>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</si>
  <si>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</si>
  <si>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</si>
  <si>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</si>
  <si>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</si>
  <si>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</si>
  <si>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</si>
  <si>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</si>
  <si>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</si>
  <si>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</si>
  <si>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</si>
  <si>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</si>
  <si>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</si>
  <si>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</si>
  <si>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</si>
  <si>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</si>
  <si>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</si>
  <si>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</si>
  <si>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</si>
  <si>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</si>
  <si>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</si>
  <si>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</si>
  <si>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</si>
  <si>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</si>
  <si>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</si>
  <si>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</si>
  <si>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</si>
  <si>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</si>
  <si>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</si>
  <si>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</si>
  <si>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</si>
  <si>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</si>
  <si>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</si>
  <si>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</si>
  <si>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</si>
  <si>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</si>
  <si>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</si>
  <si>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</si>
  <si>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</si>
  <si>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</si>
  <si>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</si>
  <si>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</si>
  <si>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</si>
  <si>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</si>
  <si>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</si>
  <si>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</si>
  <si>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</si>
  <si>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</si>
  <si>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</si>
  <si>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</si>
  <si>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</si>
  <si>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</si>
  <si>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</si>
  <si>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</si>
  <si>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</si>
  <si>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</si>
  <si>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</si>
  <si>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</si>
  <si>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</si>
  <si>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</si>
  <si>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</si>
  <si>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</si>
  <si>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</si>
  <si>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</si>
  <si>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</si>
  <si>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</si>
  <si>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</si>
  <si>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</si>
  <si>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</si>
  <si>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</si>
  <si>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</si>
  <si>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</si>
  <si>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</si>
  <si>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</si>
  <si>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</si>
  <si>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</si>
  <si>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</si>
  <si>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</si>
  <si>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</si>
  <si>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</si>
  <si>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</si>
  <si>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</si>
  <si>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</si>
  <si>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</si>
  <si>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</si>
  <si>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</si>
  <si>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</si>
  <si>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</si>
  <si>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</si>
  <si>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</si>
  <si>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</si>
  <si>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</si>
  <si>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</si>
  <si>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</si>
  <si>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</si>
  <si>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</si>
  <si>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</si>
  <si>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</si>
  <si>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</si>
  <si>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</si>
  <si>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</si>
  <si>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</si>
  <si>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</si>
  <si>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</si>
  <si>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</si>
  <si>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</si>
  <si>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</si>
  <si>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</si>
  <si>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</si>
  <si>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</si>
  <si>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</si>
  <si>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</si>
  <si>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</si>
  <si>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</si>
  <si>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</si>
  <si>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</si>
  <si>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</si>
  <si>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</si>
  <si>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</si>
  <si>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</si>
  <si>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</si>
  <si>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</si>
  <si>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</si>
  <si>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</si>
  <si>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</si>
  <si>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</si>
  <si>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</si>
  <si>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</si>
  <si>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</si>
  <si>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</si>
  <si>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</si>
  <si>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</si>
  <si>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</si>
  <si>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</si>
  <si>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</si>
  <si>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</si>
  <si>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</si>
  <si>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</si>
  <si>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</si>
  <si>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</si>
  <si>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</si>
  <si>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</si>
  <si>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</si>
  <si>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</si>
  <si>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</si>
  <si>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</si>
  <si>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</si>
  <si>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</si>
  <si>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</si>
  <si>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</si>
  <si>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</si>
  <si>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</si>
  <si>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</si>
  <si>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</si>
  <si>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</si>
  <si>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</si>
  <si>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</si>
  <si>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</si>
  <si>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</si>
  <si>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</si>
  <si>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</si>
  <si>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</si>
  <si>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</si>
  <si>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</si>
  <si>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</si>
  <si>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</si>
  <si>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</si>
  <si>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</si>
  <si>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</si>
  <si>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</si>
  <si>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</si>
  <si>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</si>
  <si>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</si>
  <si>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</si>
  <si>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</si>
  <si>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</si>
  <si>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</si>
  <si>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</si>
  <si>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</si>
  <si>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</si>
  <si>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</si>
  <si>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</si>
  <si>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</si>
  <si>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</si>
  <si>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</si>
  <si>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</si>
  <si>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</si>
  <si>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</si>
  <si>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</si>
  <si>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</si>
  <si>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</si>
  <si>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</si>
  <si>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</si>
  <si>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</si>
  <si>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</si>
  <si>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</si>
  <si>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</si>
  <si>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</si>
  <si>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</si>
  <si>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</si>
  <si>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</si>
  <si>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</si>
  <si>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</si>
  <si>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</si>
  <si>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</si>
  <si>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</si>
  <si>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</si>
  <si>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</si>
  <si>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</si>
  <si>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</si>
  <si>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</si>
  <si>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</si>
  <si>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</si>
  <si>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</si>
  <si>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</si>
  <si>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</si>
  <si>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</si>
  <si>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</si>
  <si>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</si>
  <si>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</si>
  <si>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</si>
  <si>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</si>
  <si>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</si>
  <si>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</si>
  <si>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</si>
  <si>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</si>
  <si>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</si>
  <si>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</si>
  <si>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</si>
  <si>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</si>
  <si>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</si>
  <si>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</si>
  <si>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</si>
  <si>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</si>
  <si>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</si>
  <si>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</si>
  <si>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</si>
  <si>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</si>
  <si>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</si>
  <si>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</si>
  <si>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</si>
  <si>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</si>
  <si>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</si>
  <si>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</si>
  <si>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</si>
  <si>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</si>
  <si>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</si>
  <si>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</si>
  <si>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</si>
  <si>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</si>
  <si>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</si>
  <si>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</si>
  <si>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</si>
  <si>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</si>
  <si>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</si>
  <si>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</si>
  <si>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</si>
  <si>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</si>
  <si>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</si>
  <si>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</si>
  <si>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</si>
  <si>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</si>
  <si>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</si>
  <si>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</si>
  <si>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</si>
  <si>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</si>
  <si>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</si>
  <si>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</si>
  <si>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</si>
  <si>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</si>
  <si>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</si>
  <si>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</si>
  <si>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</si>
  <si>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</si>
  <si>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</si>
  <si>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</si>
  <si>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</si>
  <si>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</si>
  <si>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</si>
  <si>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</si>
  <si>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</si>
  <si>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</si>
  <si>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</si>
  <si>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</si>
  <si>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</si>
  <si>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</si>
  <si>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</si>
  <si>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</si>
  <si>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</si>
  <si>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</si>
  <si>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</si>
  <si>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</si>
  <si>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</si>
  <si>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</si>
  <si>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</si>
  <si>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</si>
  <si>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</si>
  <si>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</si>
  <si>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</si>
  <si>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</si>
  <si>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</si>
  <si>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</si>
  <si>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</si>
  <si>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</si>
  <si>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</si>
  <si>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</si>
  <si>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</si>
  <si>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</si>
  <si>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</si>
  <si>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</si>
  <si>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</si>
  <si>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</si>
  <si>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</si>
  <si>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</si>
  <si>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</si>
  <si>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</si>
  <si>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</si>
  <si>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</si>
  <si>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</si>
  <si>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</si>
  <si>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</si>
  <si>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</si>
  <si>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</si>
  <si>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</si>
  <si>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</si>
  <si>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</si>
  <si>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</si>
  <si>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</si>
  <si>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</si>
  <si>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</si>
  <si>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</si>
  <si>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</si>
  <si>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</si>
  <si>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</si>
  <si>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</si>
  <si>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</si>
  <si>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</si>
  <si>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</si>
  <si>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</si>
  <si>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</si>
  <si>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</si>
  <si>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</si>
  <si>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</si>
  <si>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</si>
  <si>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</si>
  <si>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</si>
  <si>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</si>
  <si>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</si>
  <si>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</si>
  <si>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</si>
  <si>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</si>
  <si>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</si>
  <si>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</si>
  <si>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</si>
  <si>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</si>
  <si>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</si>
  <si>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</si>
  <si>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</si>
  <si>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</si>
  <si>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</si>
  <si>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</si>
  <si>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</si>
  <si>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</si>
  <si>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</si>
  <si>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</si>
  <si>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</si>
  <si>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</si>
  <si>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</si>
  <si>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</si>
  <si>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</si>
  <si>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</si>
  <si>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</si>
  <si>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</si>
  <si>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</si>
  <si>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</si>
  <si>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</si>
  <si>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</si>
  <si>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</si>
  <si>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</si>
  <si>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</si>
  <si>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</si>
  <si>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</si>
  <si>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</si>
  <si>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</si>
  <si>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</si>
  <si>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</si>
  <si>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</si>
  <si>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</si>
  <si>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</si>
  <si>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</si>
  <si>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</si>
  <si>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</si>
  <si>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</si>
  <si>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</si>
  <si>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</si>
  <si>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</si>
  <si>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</si>
  <si>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</si>
  <si>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</si>
  <si>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</si>
  <si>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</si>
  <si>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</si>
  <si>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</si>
  <si>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</si>
  <si>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</si>
  <si>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</si>
  <si>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</si>
  <si>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</si>
  <si>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</si>
  <si>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</si>
  <si>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</si>
  <si>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</si>
  <si>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</si>
  <si>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</si>
  <si>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</si>
  <si>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</si>
  <si>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</si>
  <si>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</si>
  <si>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</si>
  <si>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</si>
  <si>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</si>
  <si>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</si>
  <si>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</si>
  <si>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</si>
  <si>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</si>
  <si>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</si>
  <si>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</si>
  <si>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</si>
  <si>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</si>
  <si>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</si>
  <si>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</si>
  <si>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</si>
  <si>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</si>
  <si>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</si>
  <si>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</si>
  <si>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</si>
  <si>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</si>
  <si>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</si>
  <si>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</si>
  <si>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</si>
  <si>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</si>
  <si>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</si>
  <si>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</si>
  <si>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</si>
  <si>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</si>
  <si>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</si>
  <si>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</si>
  <si>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</si>
  <si>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</si>
  <si>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</si>
  <si>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</si>
  <si>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</si>
  <si>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</si>
  <si>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</si>
  <si>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</si>
  <si>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</si>
  <si>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</si>
  <si>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</si>
  <si>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</si>
  <si>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</si>
  <si>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</si>
  <si>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</si>
  <si>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</si>
  <si>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</si>
  <si>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</si>
  <si>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</si>
  <si>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</si>
  <si>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</si>
  <si>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</si>
  <si>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</si>
  <si>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</si>
  <si>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</si>
  <si>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</si>
  <si>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</si>
  <si>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</si>
  <si>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</si>
  <si>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</si>
  <si>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</si>
  <si>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</si>
  <si>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</si>
  <si>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</si>
  <si>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</si>
  <si>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</si>
  <si>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</si>
  <si>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</si>
  <si>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</si>
  <si>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</si>
  <si>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</si>
  <si>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</si>
  <si>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</si>
  <si>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</si>
  <si>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</si>
  <si>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</si>
  <si>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</si>
  <si>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</si>
  <si>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</si>
  <si>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</si>
  <si>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</si>
  <si>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</si>
  <si>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</si>
  <si>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</si>
  <si>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</si>
  <si>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</si>
  <si>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</si>
  <si>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</si>
  <si>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</si>
  <si>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</si>
  <si>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</si>
  <si>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</si>
  <si>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</si>
  <si>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</si>
  <si>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</si>
  <si>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</si>
  <si>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</si>
  <si>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</si>
  <si>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</si>
  <si>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</si>
  <si>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</si>
  <si>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</si>
  <si>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</si>
  <si>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</si>
  <si>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</si>
  <si>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</si>
  <si>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</si>
  <si>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</si>
  <si>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</si>
  <si>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</si>
  <si>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</si>
  <si>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</si>
  <si>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</si>
  <si>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</si>
  <si>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</si>
  <si>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</si>
  <si>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</si>
  <si>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</si>
  <si>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</si>
  <si>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</si>
  <si>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</si>
  <si>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</si>
  <si>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</si>
  <si>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</si>
  <si>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</si>
  <si>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</si>
  <si>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</si>
  <si>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</si>
  <si>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</si>
  <si>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</si>
  <si>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</si>
  <si>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</si>
  <si>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</si>
  <si>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</si>
  <si>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</si>
  <si>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</si>
  <si>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</si>
  <si>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</si>
  <si>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</si>
  <si>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</si>
  <si>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</si>
  <si>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</si>
  <si>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</si>
  <si>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</si>
  <si>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</si>
  <si>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</si>
  <si>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</si>
  <si>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</si>
  <si>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</si>
  <si>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</si>
  <si>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</si>
  <si>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</si>
  <si>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</si>
  <si>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</si>
  <si>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</si>
  <si>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</si>
  <si>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</si>
  <si>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</si>
  <si>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</si>
  <si>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</si>
  <si>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</si>
  <si>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</si>
  <si>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</si>
  <si>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</si>
  <si>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</si>
  <si>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</si>
  <si>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</si>
  <si>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</si>
  <si>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</si>
  <si>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</si>
  <si>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</si>
  <si>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</si>
  <si>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</si>
  <si>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</si>
  <si>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</si>
  <si>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</si>
  <si>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</si>
  <si>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</si>
  <si>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</si>
  <si>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</si>
  <si>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</si>
  <si>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</si>
  <si>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</si>
  <si>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</si>
  <si>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</si>
  <si>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</si>
  <si>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</si>
  <si>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</si>
  <si>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</si>
  <si>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</si>
  <si>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</si>
  <si>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</si>
  <si>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</si>
  <si>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</si>
  <si>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</si>
  <si>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</si>
  <si>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</si>
  <si>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</si>
  <si>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</si>
  <si>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</si>
  <si>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</si>
  <si>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</si>
  <si>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</si>
  <si>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</si>
  <si>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</si>
  <si>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</si>
  <si>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</si>
  <si>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</si>
  <si>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</si>
  <si>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</si>
  <si>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</si>
  <si>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</si>
  <si>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</si>
  <si>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</si>
  <si>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</si>
  <si>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</si>
  <si>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</si>
  <si>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</si>
  <si>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</si>
  <si>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</si>
  <si>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</si>
  <si>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</si>
  <si>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</si>
  <si>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</si>
  <si>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</si>
  <si>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</si>
  <si>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</si>
  <si>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</si>
  <si>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</si>
  <si>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</si>
  <si>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</si>
  <si>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</si>
  <si>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</si>
  <si>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</si>
  <si>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</si>
  <si>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</si>
  <si>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</si>
  <si>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</si>
  <si>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</si>
  <si>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</si>
  <si>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</si>
  <si>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</si>
  <si>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</si>
  <si>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</si>
  <si>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</si>
  <si>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</si>
  <si>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</si>
  <si>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</si>
  <si>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</si>
  <si>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</si>
  <si>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</si>
  <si>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</si>
  <si>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</si>
  <si>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</si>
  <si>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</si>
  <si>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</si>
  <si>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</si>
  <si>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</si>
  <si>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</si>
  <si>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</si>
  <si>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</si>
  <si>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</si>
  <si>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</si>
  <si>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</si>
  <si>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</si>
  <si>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</si>
  <si>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</si>
  <si>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</si>
  <si>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</si>
  <si>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</si>
  <si>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</si>
  <si>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</si>
  <si>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</si>
  <si>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</si>
  <si>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</si>
  <si>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</si>
  <si>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</si>
  <si>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</si>
  <si>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</si>
  <si>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</si>
  <si>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</si>
  <si>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</si>
  <si>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</si>
  <si>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</si>
  <si>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</si>
  <si>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</si>
  <si>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</si>
  <si>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</si>
  <si>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</si>
  <si>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</si>
  <si>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</si>
  <si>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</si>
  <si>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</si>
  <si>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</si>
  <si>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</si>
  <si>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</si>
  <si>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</si>
  <si>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</si>
  <si>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</si>
  <si>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</si>
  <si>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</si>
  <si>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</si>
  <si>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</si>
  <si>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</si>
  <si>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</si>
  <si>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</si>
  <si>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</si>
  <si>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</si>
  <si>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</si>
  <si>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</si>
  <si>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</si>
  <si>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</si>
  <si>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</si>
  <si>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</si>
  <si>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</si>
  <si>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</si>
  <si>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</si>
  <si>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</si>
  <si>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</si>
  <si>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</si>
  <si>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</si>
  <si>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</si>
  <si>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</si>
  <si>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</si>
  <si>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Бланка версия 1.01 от 2018г.</t>
  </si>
  <si>
    <t>КФ - ОП "ОКОЛНА СРЕДА" /2007-2013/</t>
  </si>
  <si>
    <t>ЕФРР - ОП "ОКОЛНА СРЕДА" /2017-2013/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</si>
  <si>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</si>
  <si>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</si>
  <si>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</si>
  <si>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</si>
  <si>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</si>
  <si>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</si>
  <si>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</si>
  <si>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</si>
  <si>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</si>
  <si>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</si>
  <si>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</si>
  <si>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</si>
  <si>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</si>
  <si>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</si>
  <si>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</si>
  <si>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</si>
  <si>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</si>
  <si>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</si>
  <si>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</si>
  <si>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</si>
  <si>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</si>
  <si>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</si>
  <si>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</si>
  <si>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</si>
  <si>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b1026</t>
  </si>
  <si>
    <t>d904</t>
  </si>
  <si>
    <t>c1198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</si>
</sst>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8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1" fillId="45" borderId="110" xfId="34" applyNumberFormat="1" applyFont="1" applyFill="1" applyBorder="1" applyAlignment="1" applyProtection="1">
      <alignment horizontal="center" vertical="center"/>
      <protection/>
    </xf>
    <xf numFmtId="186" fontId="241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0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4">
        <f>+OTCHET!B9</f>
        <v>0</v>
      </c>
      <c r="C2" s="1765"/>
      <c r="D2" s="1766"/>
      <c r="E2" s="1020"/>
      <c r="F2" s="1021">
        <f>+OTCHET!H9</f>
        <v>0</v>
      </c>
      <c r="G2" s="1022" t="str">
        <f>+OTCHET!F12</f>
        <v>5606</v>
      </c>
      <c r="H2" s="1023"/>
      <c r="I2" s="1767">
        <f>+OTCHET!H609</f>
        <v>0</v>
      </c>
      <c r="J2" s="1768"/>
      <c r="K2" s="1014"/>
      <c r="L2" s="1769">
        <f>OTCHET!H607</f>
        <v>0</v>
      </c>
      <c r="M2" s="1770"/>
      <c r="N2" s="1771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72">
        <f>+OTCHET!I9</f>
        <v>0</v>
      </c>
      <c r="U2" s="1773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74" t="s">
        <v>1006</v>
      </c>
      <c r="T4" s="1774"/>
      <c r="U4" s="1774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43131</v>
      </c>
      <c r="M6" s="1020"/>
      <c r="N6" s="1045" t="s">
        <v>1008</v>
      </c>
      <c r="O6" s="1009"/>
      <c r="P6" s="1046">
        <f>OTCHET!F9</f>
        <v>43131</v>
      </c>
      <c r="Q6" s="1045" t="s">
        <v>1008</v>
      </c>
      <c r="R6" s="1047"/>
      <c r="S6" s="1775">
        <f>+Q4</f>
        <v>2018</v>
      </c>
      <c r="T6" s="1775"/>
      <c r="U6" s="1775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55" t="s">
        <v>985</v>
      </c>
      <c r="T8" s="1756"/>
      <c r="U8" s="1757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43131</v>
      </c>
      <c r="H9" s="1020"/>
      <c r="I9" s="1070">
        <f>+L4</f>
        <v>2018</v>
      </c>
      <c r="J9" s="1071">
        <f>+L6</f>
        <v>43131</v>
      </c>
      <c r="K9" s="1072"/>
      <c r="L9" s="1073">
        <f>+L6</f>
        <v>43131</v>
      </c>
      <c r="M9" s="1072"/>
      <c r="N9" s="1074">
        <f>+L6</f>
        <v>43131</v>
      </c>
      <c r="O9" s="1075"/>
      <c r="P9" s="1076">
        <f>+L4</f>
        <v>2018</v>
      </c>
      <c r="Q9" s="1074">
        <f>+L6</f>
        <v>43131</v>
      </c>
      <c r="R9" s="1047"/>
      <c r="S9" s="1758" t="s">
        <v>986</v>
      </c>
      <c r="T9" s="1759"/>
      <c r="U9" s="1760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9" t="s">
        <v>1023</v>
      </c>
      <c r="T13" s="1720"/>
      <c r="U13" s="1721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10" t="s">
        <v>2068</v>
      </c>
      <c r="T14" s="1711"/>
      <c r="U14" s="1712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2066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61" t="s">
        <v>2067</v>
      </c>
      <c r="T15" s="1762"/>
      <c r="U15" s="1763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10" t="s">
        <v>1026</v>
      </c>
      <c r="T16" s="1711"/>
      <c r="U16" s="1712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10" t="s">
        <v>1028</v>
      </c>
      <c r="T17" s="1711"/>
      <c r="U17" s="1712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10" t="s">
        <v>1030</v>
      </c>
      <c r="T18" s="1711"/>
      <c r="U18" s="1712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10" t="s">
        <v>1032</v>
      </c>
      <c r="T19" s="1711"/>
      <c r="U19" s="1712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10" t="s">
        <v>1034</v>
      </c>
      <c r="T20" s="1711"/>
      <c r="U20" s="1712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10" t="s">
        <v>1036</v>
      </c>
      <c r="T21" s="1711"/>
      <c r="U21" s="1712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40" t="s">
        <v>2069</v>
      </c>
      <c r="T22" s="1741"/>
      <c r="U22" s="1742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25" t="s">
        <v>1039</v>
      </c>
      <c r="T23" s="1726"/>
      <c r="U23" s="1727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9" t="s">
        <v>1042</v>
      </c>
      <c r="T25" s="1720"/>
      <c r="U25" s="1721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10" t="s">
        <v>1044</v>
      </c>
      <c r="T26" s="1711"/>
      <c r="U26" s="1712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40" t="s">
        <v>1046</v>
      </c>
      <c r="T27" s="1741"/>
      <c r="U27" s="1742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5" t="s">
        <v>1048</v>
      </c>
      <c r="T28" s="1726"/>
      <c r="U28" s="1727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5" t="s">
        <v>1055</v>
      </c>
      <c r="T35" s="1726"/>
      <c r="U35" s="1727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2" t="s">
        <v>1057</v>
      </c>
      <c r="T36" s="1753"/>
      <c r="U36" s="1754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6" t="s">
        <v>1059</v>
      </c>
      <c r="T37" s="1747"/>
      <c r="U37" s="1748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9" t="s">
        <v>1061</v>
      </c>
      <c r="T38" s="1750"/>
      <c r="U38" s="1751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5" t="s">
        <v>1063</v>
      </c>
      <c r="T40" s="1726"/>
      <c r="U40" s="1727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9" t="s">
        <v>1066</v>
      </c>
      <c r="T42" s="1720"/>
      <c r="U42" s="1721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10" t="s">
        <v>1068</v>
      </c>
      <c r="T43" s="1711"/>
      <c r="U43" s="1712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10" t="s">
        <v>1070</v>
      </c>
      <c r="T44" s="1711"/>
      <c r="U44" s="1712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40" t="s">
        <v>1072</v>
      </c>
      <c r="T45" s="1741"/>
      <c r="U45" s="1742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5" t="s">
        <v>1074</v>
      </c>
      <c r="T46" s="1726"/>
      <c r="U46" s="1727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37" t="s">
        <v>1076</v>
      </c>
      <c r="T48" s="1738"/>
      <c r="U48" s="1739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720</v>
      </c>
      <c r="K51" s="1096"/>
      <c r="L51" s="1103">
        <f>+IF($P$2=33,$Q51,0)</f>
        <v>0</v>
      </c>
      <c r="M51" s="1096"/>
      <c r="N51" s="1133">
        <f>+ROUND(+G51+J51+L51,0)</f>
        <v>720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720</v>
      </c>
      <c r="R51" s="1047"/>
      <c r="S51" s="1719" t="s">
        <v>1080</v>
      </c>
      <c r="T51" s="1720"/>
      <c r="U51" s="1721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10" t="s">
        <v>1082</v>
      </c>
      <c r="T52" s="1711"/>
      <c r="U52" s="1712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10" t="s">
        <v>1084</v>
      </c>
      <c r="T53" s="1711"/>
      <c r="U53" s="1712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7648</v>
      </c>
      <c r="K54" s="1096"/>
      <c r="L54" s="1121">
        <f>+IF($P$2=33,$Q54,0)</f>
        <v>0</v>
      </c>
      <c r="M54" s="1096"/>
      <c r="N54" s="1122">
        <f>+ROUND(+G54+J54+L54,0)</f>
        <v>7648</v>
      </c>
      <c r="O54" s="1098"/>
      <c r="P54" s="1120">
        <f>+ROUND(OTCHET!E188+OTCHET!E191,0)</f>
        <v>0</v>
      </c>
      <c r="Q54" s="1121">
        <f>+ROUND(OTCHET!L188+OTCHET!L191,0)</f>
        <v>7648</v>
      </c>
      <c r="R54" s="1047"/>
      <c r="S54" s="1710" t="s">
        <v>1086</v>
      </c>
      <c r="T54" s="1711"/>
      <c r="U54" s="1712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1230</v>
      </c>
      <c r="K55" s="1096"/>
      <c r="L55" s="1121">
        <f>+IF($P$2=33,$Q55,0)</f>
        <v>0</v>
      </c>
      <c r="M55" s="1096"/>
      <c r="N55" s="1122">
        <f>+ROUND(+G55+J55+L55,0)</f>
        <v>1230</v>
      </c>
      <c r="O55" s="1098"/>
      <c r="P55" s="1120">
        <f>+ROUND(OTCHET!E197+OTCHET!E205,0)</f>
        <v>0</v>
      </c>
      <c r="Q55" s="1121">
        <f>+ROUND(OTCHET!L197+OTCHET!L205,0)</f>
        <v>1230</v>
      </c>
      <c r="R55" s="1047"/>
      <c r="S55" s="1740" t="s">
        <v>1088</v>
      </c>
      <c r="T55" s="1741"/>
      <c r="U55" s="1742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9598</v>
      </c>
      <c r="K56" s="1096"/>
      <c r="L56" s="1209">
        <f>+ROUND(+SUM(L51:L55),0)</f>
        <v>0</v>
      </c>
      <c r="M56" s="1096"/>
      <c r="N56" s="1210">
        <f>+ROUND(+SUM(N51:N55),0)</f>
        <v>9598</v>
      </c>
      <c r="O56" s="1098"/>
      <c r="P56" s="1208">
        <f>+ROUND(+SUM(P51:P55),0)</f>
        <v>0</v>
      </c>
      <c r="Q56" s="1209">
        <f>+ROUND(+SUM(Q51:Q55),0)</f>
        <v>9598</v>
      </c>
      <c r="R56" s="1047"/>
      <c r="S56" s="1725" t="s">
        <v>1090</v>
      </c>
      <c r="T56" s="1726"/>
      <c r="U56" s="1727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9" t="s">
        <v>1093</v>
      </c>
      <c r="T58" s="1720"/>
      <c r="U58" s="1721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10" t="s">
        <v>1095</v>
      </c>
      <c r="T59" s="1711"/>
      <c r="U59" s="1712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10" t="s">
        <v>1097</v>
      </c>
      <c r="T60" s="1711"/>
      <c r="U60" s="1712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40" t="s">
        <v>1099</v>
      </c>
      <c r="T61" s="1741"/>
      <c r="U61" s="1742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5" t="s">
        <v>1103</v>
      </c>
      <c r="T63" s="1726"/>
      <c r="U63" s="1727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9" t="s">
        <v>1106</v>
      </c>
      <c r="T65" s="1720"/>
      <c r="U65" s="1721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10" t="s">
        <v>1108</v>
      </c>
      <c r="T66" s="1711"/>
      <c r="U66" s="1712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5" t="s">
        <v>1110</v>
      </c>
      <c r="T67" s="1726"/>
      <c r="U67" s="1727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1430</v>
      </c>
      <c r="K69" s="1096"/>
      <c r="L69" s="1103">
        <f>+IF($P$2=33,$Q69,0)</f>
        <v>0</v>
      </c>
      <c r="M69" s="1096"/>
      <c r="N69" s="1133">
        <f>+ROUND(+G69+J69+L69,0)</f>
        <v>1430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1430</v>
      </c>
      <c r="R69" s="1047"/>
      <c r="S69" s="1719" t="s">
        <v>1113</v>
      </c>
      <c r="T69" s="1720"/>
      <c r="U69" s="1721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10" t="s">
        <v>1115</v>
      </c>
      <c r="T70" s="1711"/>
      <c r="U70" s="1712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1430</v>
      </c>
      <c r="K71" s="1096"/>
      <c r="L71" s="1209">
        <f>+ROUND(+SUM(L69:L70),0)</f>
        <v>0</v>
      </c>
      <c r="M71" s="1096"/>
      <c r="N71" s="1210">
        <f>+ROUND(+SUM(N69:N70),0)</f>
        <v>1430</v>
      </c>
      <c r="O71" s="1098"/>
      <c r="P71" s="1208">
        <f>+ROUND(+SUM(P69:P70),0)</f>
        <v>0</v>
      </c>
      <c r="Q71" s="1209">
        <f>+ROUND(+SUM(Q69:Q70),0)</f>
        <v>1430</v>
      </c>
      <c r="R71" s="1047"/>
      <c r="S71" s="1725" t="s">
        <v>1117</v>
      </c>
      <c r="T71" s="1726"/>
      <c r="U71" s="1727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9" t="s">
        <v>1120</v>
      </c>
      <c r="T73" s="1720"/>
      <c r="U73" s="1721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10" t="s">
        <v>1122</v>
      </c>
      <c r="T74" s="1711"/>
      <c r="U74" s="1712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5" t="s">
        <v>1124</v>
      </c>
      <c r="T75" s="1726"/>
      <c r="U75" s="1727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11028</v>
      </c>
      <c r="K77" s="1096"/>
      <c r="L77" s="1234">
        <f>+ROUND(L56+L63+L67+L71+L75,0)</f>
        <v>0</v>
      </c>
      <c r="M77" s="1096"/>
      <c r="N77" s="1235">
        <f>+ROUND(N56+N63+N67+N71+N75,0)</f>
        <v>11028</v>
      </c>
      <c r="O77" s="1098"/>
      <c r="P77" s="1232">
        <f>+ROUND(P56+P63+P67+P71+P75,0)</f>
        <v>0</v>
      </c>
      <c r="Q77" s="1233">
        <f>+ROUND(Q56+Q63+Q67+Q71+Q75,0)</f>
        <v>11028</v>
      </c>
      <c r="R77" s="1047"/>
      <c r="S77" s="1728" t="s">
        <v>1126</v>
      </c>
      <c r="T77" s="1729"/>
      <c r="U77" s="1730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10618</v>
      </c>
      <c r="K79" s="1096"/>
      <c r="L79" s="1109">
        <f>+IF($P$2=33,$Q79,0)</f>
        <v>0</v>
      </c>
      <c r="M79" s="1096"/>
      <c r="N79" s="1110">
        <f>+ROUND(+G79+J79+L79,0)</f>
        <v>10618</v>
      </c>
      <c r="O79" s="1098"/>
      <c r="P79" s="1108">
        <f>+ROUND(OTCHET!E421,0)</f>
        <v>0</v>
      </c>
      <c r="Q79" s="1109">
        <f>+ROUND(OTCHET!L421,0)</f>
        <v>10618</v>
      </c>
      <c r="R79" s="1047"/>
      <c r="S79" s="1719" t="s">
        <v>1129</v>
      </c>
      <c r="T79" s="1720"/>
      <c r="U79" s="1721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30000</v>
      </c>
      <c r="K80" s="1096"/>
      <c r="L80" s="1121">
        <f>+IF($P$2=33,$Q80,0)</f>
        <v>0</v>
      </c>
      <c r="M80" s="1096"/>
      <c r="N80" s="1122">
        <f>+ROUND(+G80+J80+L80,0)</f>
        <v>30000</v>
      </c>
      <c r="O80" s="1098"/>
      <c r="P80" s="1120">
        <f>+ROUND(OTCHET!E431,0)</f>
        <v>0</v>
      </c>
      <c r="Q80" s="1121">
        <f>+ROUND(OTCHET!L431,0)</f>
        <v>30000</v>
      </c>
      <c r="R80" s="1047"/>
      <c r="S80" s="1710" t="s">
        <v>1131</v>
      </c>
      <c r="T80" s="1711"/>
      <c r="U80" s="1712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40618</v>
      </c>
      <c r="K81" s="1096"/>
      <c r="L81" s="1243">
        <f>+ROUND(L79+L80,0)</f>
        <v>0</v>
      </c>
      <c r="M81" s="1096"/>
      <c r="N81" s="1244">
        <f>+ROUND(N79+N80,0)</f>
        <v>40618</v>
      </c>
      <c r="O81" s="1098"/>
      <c r="P81" s="1242">
        <f>+ROUND(P79+P80,0)</f>
        <v>0</v>
      </c>
      <c r="Q81" s="1243">
        <f>+ROUND(Q79+Q80,0)</f>
        <v>40618</v>
      </c>
      <c r="R81" s="1047"/>
      <c r="S81" s="1716" t="s">
        <v>1133</v>
      </c>
      <c r="T81" s="1717"/>
      <c r="U81" s="1718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3">
        <f>+IF(+SUM(F82:N82)=0,0,"Контрола: дефицит/излишък = финансиране с обратен знак (Г. + Д. = 0)")</f>
        <v>0</v>
      </c>
      <c r="C82" s="1744"/>
      <c r="D82" s="1745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29590</v>
      </c>
      <c r="K83" s="1096"/>
      <c r="L83" s="1256">
        <f>+ROUND(L48,0)-ROUND(L77,0)+ROUND(L81,0)</f>
        <v>0</v>
      </c>
      <c r="M83" s="1096"/>
      <c r="N83" s="1257">
        <f>+ROUND(N48,0)-ROUND(N77,0)+ROUND(N81,0)</f>
        <v>29590</v>
      </c>
      <c r="O83" s="1258"/>
      <c r="P83" s="1255">
        <f>+ROUND(P48,0)-ROUND(P77,0)+ROUND(P81,0)</f>
        <v>0</v>
      </c>
      <c r="Q83" s="1256">
        <f>+ROUND(Q48,0)-ROUND(Q77,0)+ROUND(Q81,0)</f>
        <v>29590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-29590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-29590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-29590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9" t="s">
        <v>1139</v>
      </c>
      <c r="T87" s="1720"/>
      <c r="U87" s="1721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10" t="s">
        <v>1141</v>
      </c>
      <c r="T88" s="1711"/>
      <c r="U88" s="1712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5" t="s">
        <v>1143</v>
      </c>
      <c r="T89" s="1726"/>
      <c r="U89" s="1727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9" t="s">
        <v>1146</v>
      </c>
      <c r="T91" s="1720"/>
      <c r="U91" s="1721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10" t="s">
        <v>1148</v>
      </c>
      <c r="T92" s="1711"/>
      <c r="U92" s="1712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10" t="s">
        <v>1150</v>
      </c>
      <c r="T93" s="1711"/>
      <c r="U93" s="1712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40" t="s">
        <v>1152</v>
      </c>
      <c r="T94" s="1741"/>
      <c r="U94" s="1742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5" t="s">
        <v>1154</v>
      </c>
      <c r="T95" s="1726"/>
      <c r="U95" s="1727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9" t="s">
        <v>1157</v>
      </c>
      <c r="T97" s="1720"/>
      <c r="U97" s="1721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10" t="s">
        <v>1159</v>
      </c>
      <c r="T98" s="1711"/>
      <c r="U98" s="1712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5" t="s">
        <v>1161</v>
      </c>
      <c r="T99" s="1726"/>
      <c r="U99" s="1727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7" t="s">
        <v>1163</v>
      </c>
      <c r="T101" s="1738"/>
      <c r="U101" s="1739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9" t="s">
        <v>1167</v>
      </c>
      <c r="T104" s="1720"/>
      <c r="U104" s="1721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10" t="s">
        <v>1169</v>
      </c>
      <c r="T105" s="1711"/>
      <c r="U105" s="1712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5" t="s">
        <v>1171</v>
      </c>
      <c r="T106" s="1726"/>
      <c r="U106" s="1727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31" t="s">
        <v>1174</v>
      </c>
      <c r="T108" s="1732"/>
      <c r="U108" s="1733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4" t="s">
        <v>1176</v>
      </c>
      <c r="T109" s="1735"/>
      <c r="U109" s="1736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5" t="s">
        <v>1178</v>
      </c>
      <c r="T110" s="1726"/>
      <c r="U110" s="1727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9" t="s">
        <v>1181</v>
      </c>
      <c r="T112" s="1720"/>
      <c r="U112" s="1721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10" t="s">
        <v>1183</v>
      </c>
      <c r="T113" s="1711"/>
      <c r="U113" s="1712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5" t="s">
        <v>1185</v>
      </c>
      <c r="T114" s="1726"/>
      <c r="U114" s="1727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9" t="s">
        <v>1188</v>
      </c>
      <c r="T116" s="1720"/>
      <c r="U116" s="1721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10" t="s">
        <v>1190</v>
      </c>
      <c r="T117" s="1711"/>
      <c r="U117" s="1712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5" t="s">
        <v>1192</v>
      </c>
      <c r="T118" s="1726"/>
      <c r="U118" s="1727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8" t="s">
        <v>1194</v>
      </c>
      <c r="T120" s="1729"/>
      <c r="U120" s="1730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9" t="s">
        <v>1197</v>
      </c>
      <c r="T122" s="1720"/>
      <c r="U122" s="1721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4565</v>
      </c>
      <c r="K123" s="1096"/>
      <c r="L123" s="1121">
        <f>+IF($P$2=33,$Q123,0)</f>
        <v>0</v>
      </c>
      <c r="M123" s="1096"/>
      <c r="N123" s="1122">
        <f>+ROUND(+G123+J123+L123,0)</f>
        <v>4565</v>
      </c>
      <c r="O123" s="1098"/>
      <c r="P123" s="1120">
        <f>+ROUND(OTCHET!E526,0)</f>
        <v>0</v>
      </c>
      <c r="Q123" s="1121">
        <f>+ROUND(OTCHET!L526,0)</f>
        <v>4565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10" t="s">
        <v>1201</v>
      </c>
      <c r="T124" s="1711"/>
      <c r="U124" s="1712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2070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2071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3" t="s">
        <v>1203</v>
      </c>
      <c r="T126" s="1714"/>
      <c r="U126" s="1715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4565</v>
      </c>
      <c r="K127" s="1096"/>
      <c r="L127" s="1243">
        <f>+ROUND(+SUM(L122:L126),0)</f>
        <v>0</v>
      </c>
      <c r="M127" s="1096"/>
      <c r="N127" s="1244">
        <f>+ROUND(+SUM(N122:N126),0)</f>
        <v>4565</v>
      </c>
      <c r="O127" s="1098"/>
      <c r="P127" s="1242">
        <f>+ROUND(+SUM(P122:P126),0)</f>
        <v>0</v>
      </c>
      <c r="Q127" s="1243">
        <f>+ROUND(+SUM(Q122:Q126),0)</f>
        <v>4565</v>
      </c>
      <c r="R127" s="1047"/>
      <c r="S127" s="1716" t="s">
        <v>1205</v>
      </c>
      <c r="T127" s="1717"/>
      <c r="U127" s="1718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21410</v>
      </c>
      <c r="K129" s="1096"/>
      <c r="L129" s="1109">
        <f>+IF($P$2=33,$Q129,0)</f>
        <v>0</v>
      </c>
      <c r="M129" s="1096"/>
      <c r="N129" s="1110">
        <f>+ROUND(+G129+J129+L129,0)</f>
        <v>21410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21410</v>
      </c>
      <c r="R129" s="1047"/>
      <c r="S129" s="1719" t="s">
        <v>1208</v>
      </c>
      <c r="T129" s="1720"/>
      <c r="U129" s="1721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10" t="s">
        <v>1210</v>
      </c>
      <c r="T130" s="1711"/>
      <c r="U130" s="1712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55565</v>
      </c>
      <c r="K131" s="1096"/>
      <c r="L131" s="1121">
        <f>+IF($P$2=33,$Q131,0)</f>
        <v>0</v>
      </c>
      <c r="M131" s="1096"/>
      <c r="N131" s="1122">
        <f>+ROUND(+G131+J131+L131,0)</f>
        <v>55565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55565</v>
      </c>
      <c r="R131" s="1047"/>
      <c r="S131" s="1722" t="s">
        <v>1212</v>
      </c>
      <c r="T131" s="1723"/>
      <c r="U131" s="1724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34155</v>
      </c>
      <c r="K132" s="1096"/>
      <c r="L132" s="1296">
        <f>+ROUND(+L131-L129-L130,0)</f>
        <v>0</v>
      </c>
      <c r="M132" s="1096"/>
      <c r="N132" s="1297">
        <f>+ROUND(+N131-N129-N130,0)</f>
        <v>34155</v>
      </c>
      <c r="O132" s="1098"/>
      <c r="P132" s="1295">
        <f>+ROUND(+P131-P129-P130,0)</f>
        <v>0</v>
      </c>
      <c r="Q132" s="1296">
        <f>+ROUND(+Q131-Q129-Q130,0)</f>
        <v>34155</v>
      </c>
      <c r="R132" s="1047"/>
      <c r="S132" s="1704" t="s">
        <v>1214</v>
      </c>
      <c r="T132" s="1705"/>
      <c r="U132" s="1706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7">
        <f>+IF(+SUM(F133:N133)=0,0,"Контрола: дефицит/излишък = финансиране с обратен знак (Г. + Д. = 0)")</f>
        <v>0</v>
      </c>
      <c r="C133" s="1707"/>
      <c r="D133" s="1707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0</v>
      </c>
      <c r="D134" s="1248" t="s">
        <v>1216</v>
      </c>
      <c r="E134" s="1020"/>
      <c r="F134" s="1708"/>
      <c r="G134" s="1708"/>
      <c r="H134" s="1020"/>
      <c r="I134" s="1305" t="s">
        <v>1217</v>
      </c>
      <c r="J134" s="1306"/>
      <c r="K134" s="1020"/>
      <c r="L134" s="1708"/>
      <c r="M134" s="1708"/>
      <c r="N134" s="1708"/>
      <c r="O134" s="1300"/>
      <c r="P134" s="1709"/>
      <c r="Q134" s="1709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61" operator="notEqual" stopIfTrue="1">
      <formula>0</formula>
    </cfRule>
  </conditionalFormatting>
  <conditionalFormatting sqref="B133">
    <cfRule type="cellIs" priority="46" dxfId="162" operator="notEqual" stopIfTrue="1">
      <formula>0</formula>
    </cfRule>
    <cfRule type="cellIs" priority="34" dxfId="163" operator="equal">
      <formula>0</formula>
    </cfRule>
  </conditionalFormatting>
  <conditionalFormatting sqref="G2">
    <cfRule type="cellIs" priority="6" dxfId="50" operator="notEqual" stopIfTrue="1">
      <formula>0</formula>
    </cfRule>
    <cfRule type="cellIs" priority="7" dxfId="164" operator="equal" stopIfTrue="1">
      <formula>0</formula>
    </cfRule>
    <cfRule type="cellIs" priority="8" dxfId="165" operator="equal" stopIfTrue="1">
      <formula>0</formula>
    </cfRule>
    <cfRule type="cellIs" priority="45" dxfId="166" operator="equal">
      <formula>0</formula>
    </cfRule>
  </conditionalFormatting>
  <conditionalFormatting sqref="I2">
    <cfRule type="cellIs" priority="44" dxfId="166" operator="equal">
      <formula>0</formula>
    </cfRule>
  </conditionalFormatting>
  <conditionalFormatting sqref="F137:G138">
    <cfRule type="cellIs" priority="42" dxfId="167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67" operator="equal" stopIfTrue="1">
      <formula>"НЕРАВНЕНИЕ!"</formula>
    </cfRule>
  </conditionalFormatting>
  <conditionalFormatting sqref="L137:M138">
    <cfRule type="cellIs" priority="40" dxfId="167" operator="equal" stopIfTrue="1">
      <formula>"НЕРАВНЕНИЕ!"</formula>
    </cfRule>
  </conditionalFormatting>
  <conditionalFormatting sqref="F140:G141">
    <cfRule type="cellIs" priority="38" dxfId="167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67" operator="equal" stopIfTrue="1">
      <formula>"НЕРАВНЕНИЕ !"</formula>
    </cfRule>
  </conditionalFormatting>
  <conditionalFormatting sqref="L140:M141">
    <cfRule type="cellIs" priority="36" dxfId="167" operator="equal" stopIfTrue="1">
      <formula>"НЕРАВНЕНИЕ !"</formula>
    </cfRule>
  </conditionalFormatting>
  <conditionalFormatting sqref="I140:J141 L140:L141 N140:N141 F140:G141">
    <cfRule type="cellIs" priority="35" dxfId="167" operator="notEqual">
      <formula>0</formula>
    </cfRule>
  </conditionalFormatting>
  <conditionalFormatting sqref="I133:J133">
    <cfRule type="cellIs" priority="33" dxfId="161" operator="notEqual" stopIfTrue="1">
      <formula>0</formula>
    </cfRule>
  </conditionalFormatting>
  <conditionalFormatting sqref="L82">
    <cfRule type="cellIs" priority="28" dxfId="161" operator="notEqual" stopIfTrue="1">
      <formula>0</formula>
    </cfRule>
  </conditionalFormatting>
  <conditionalFormatting sqref="N82">
    <cfRule type="cellIs" priority="27" dxfId="161" operator="notEqual" stopIfTrue="1">
      <formula>0</formula>
    </cfRule>
  </conditionalFormatting>
  <conditionalFormatting sqref="L133">
    <cfRule type="cellIs" priority="32" dxfId="161" operator="notEqual" stopIfTrue="1">
      <formula>0</formula>
    </cfRule>
  </conditionalFormatting>
  <conditionalFormatting sqref="N133">
    <cfRule type="cellIs" priority="31" dxfId="161" operator="notEqual" stopIfTrue="1">
      <formula>0</formula>
    </cfRule>
  </conditionalFormatting>
  <conditionalFormatting sqref="F82:H82">
    <cfRule type="cellIs" priority="30" dxfId="161" operator="notEqual" stopIfTrue="1">
      <formula>0</formula>
    </cfRule>
  </conditionalFormatting>
  <conditionalFormatting sqref="I82:J82">
    <cfRule type="cellIs" priority="29" dxfId="161" operator="notEqual" stopIfTrue="1">
      <formula>0</formula>
    </cfRule>
  </conditionalFormatting>
  <conditionalFormatting sqref="B82">
    <cfRule type="cellIs" priority="25" dxfId="164" operator="equal">
      <formula>0</formula>
    </cfRule>
    <cfRule type="cellIs" priority="26" dxfId="162" operator="notEqual" stopIfTrue="1">
      <formula>0</formula>
    </cfRule>
  </conditionalFormatting>
  <conditionalFormatting sqref="P133:Q133">
    <cfRule type="cellIs" priority="24" dxfId="161" operator="notEqual" stopIfTrue="1">
      <formula>0</formula>
    </cfRule>
  </conditionalFormatting>
  <conditionalFormatting sqref="P137:Q138">
    <cfRule type="cellIs" priority="22" dxfId="167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67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67" operator="notEqual">
      <formula>0</formula>
    </cfRule>
  </conditionalFormatting>
  <conditionalFormatting sqref="P2">
    <cfRule type="cellIs" priority="14" dxfId="168" operator="equal" stopIfTrue="1">
      <formula>98</formula>
    </cfRule>
    <cfRule type="cellIs" priority="15" dxfId="169" operator="equal" stopIfTrue="1">
      <formula>96</formula>
    </cfRule>
    <cfRule type="cellIs" priority="16" dxfId="170" operator="equal" stopIfTrue="1">
      <formula>42</formula>
    </cfRule>
    <cfRule type="cellIs" priority="17" dxfId="171" operator="equal" stopIfTrue="1">
      <formula>97</formula>
    </cfRule>
    <cfRule type="cellIs" priority="18" dxfId="172" operator="equal" stopIfTrue="1">
      <formula>33</formula>
    </cfRule>
  </conditionalFormatting>
  <conditionalFormatting sqref="Q2">
    <cfRule type="cellIs" priority="9" dxfId="172" operator="equal" stopIfTrue="1">
      <formula>"Чужди средства"</formula>
    </cfRule>
    <cfRule type="cellIs" priority="10" dxfId="171" operator="equal" stopIfTrue="1">
      <formula>"СЕС - ДМП"</formula>
    </cfRule>
    <cfRule type="cellIs" priority="11" dxfId="170" operator="equal" stopIfTrue="1">
      <formula>"СЕС - РА"</formula>
    </cfRule>
    <cfRule type="cellIs" priority="12" dxfId="169" operator="equal" stopIfTrue="1">
      <formula>"СЕС - ДЕС"</formula>
    </cfRule>
    <cfRule type="cellIs" priority="13" dxfId="168" operator="equal" stopIfTrue="1">
      <formula>"СЕС - КСФ"</formula>
    </cfRule>
  </conditionalFormatting>
  <conditionalFormatting sqref="P82:Q82">
    <cfRule type="cellIs" priority="5" dxfId="161" operator="notEqual" stopIfTrue="1">
      <formula>0</formula>
    </cfRule>
  </conditionalFormatting>
  <conditionalFormatting sqref="T2:U2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36" sqref="F3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980</v>
      </c>
      <c r="F11" s="708">
        <f>OTCHET!F9</f>
        <v>43131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6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7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8" t="s">
        <v>2041</v>
      </c>
      <c r="F17" s="1780" t="s">
        <v>2042</v>
      </c>
      <c r="G17" s="730" t="s">
        <v>1267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9"/>
      <c r="F18" s="1781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OTCHET!E91+OTCHET!E94+OTCHET!E95+OTCHET!E116+OTCHET!E117</f>
        <v>0</v>
      </c>
      <c r="F30" s="811">
        <f t="shared" si="0"/>
        <v>0</v>
      </c>
      <c r="G30" s="812">
        <f>OTCHET!I91+OTCHET!I94+OTCHET!I95+OTCHET!I116+OTCHET!I117</f>
        <v>0</v>
      </c>
      <c r="H30" s="813">
        <f>OTCHET!J91+OTCHET!J94+OTCHET!J95+OTCHET!J116+OTCHET!J117</f>
        <v>0</v>
      </c>
      <c r="I30" s="813">
        <f>OTCHET!K91+OTCHET!K94+OTCHET!K95+OTCHET!K116+OTCHET!K117</f>
        <v>0</v>
      </c>
      <c r="J30" s="774"/>
      <c r="K30" s="814" t="s">
        <v>2064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OTCHET!E113+OTCHET!E122+OTCHET!E138+OTCHET!E139-OTCHET!E116-OTCHET!E117</f>
        <v>0</v>
      </c>
      <c r="F32" s="816">
        <f t="shared" si="0"/>
        <v>0</v>
      </c>
      <c r="G32" s="817">
        <f>OTCHET!I113+OTCHET!I122+OTCHET!I138+OTCHET!I139-OTCHET!I116-OTCHET!I117</f>
        <v>0</v>
      </c>
      <c r="H32" s="818">
        <f>OTCHET!J113+OTCHET!J122+OTCHET!J138+OTCHET!J139-OTCHET!J116-OTCHET!J117</f>
        <v>0</v>
      </c>
      <c r="I32" s="818">
        <f>OTCHET!K113+OTCHET!K122+OTCHET!K138+OTCHET!K139-OTCHET!K116-OTCHET!K117</f>
        <v>0</v>
      </c>
      <c r="J32" s="774"/>
      <c r="K32" s="819" t="s">
        <v>2063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11028</v>
      </c>
      <c r="G38" s="849">
        <f>G39+G43+G44+G46+SUM(G48:G52)+G55</f>
        <v>11028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2048</v>
      </c>
      <c r="C39" s="942"/>
      <c r="D39" s="1674"/>
      <c r="E39" s="811">
        <f>SUM(E40:E42)</f>
        <v>0</v>
      </c>
      <c r="F39" s="811">
        <f>SUM(F40:F42)</f>
        <v>8878</v>
      </c>
      <c r="G39" s="812">
        <f>SUM(G40:G42)</f>
        <v>8878</v>
      </c>
      <c r="H39" s="813">
        <f>SUM(H40:H42)</f>
        <v>0</v>
      </c>
      <c r="I39" s="1413">
        <f>SUM(I40:I42)</f>
        <v>0</v>
      </c>
      <c r="J39" s="856"/>
      <c r="K39" s="814" t="s">
        <v>2049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2050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3132</v>
      </c>
      <c r="G40" s="875">
        <f>OTCHET!I188</f>
        <v>3132</v>
      </c>
      <c r="H40" s="876">
        <f>OTCHET!J188</f>
        <v>0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2051</v>
      </c>
      <c r="C41" s="1679" t="s">
        <v>853</v>
      </c>
      <c r="D41" s="1678"/>
      <c r="E41" s="1680">
        <f>OTCHET!E191</f>
        <v>0</v>
      </c>
      <c r="F41" s="1680">
        <f t="shared" si="1"/>
        <v>4516</v>
      </c>
      <c r="G41" s="1681">
        <f>OTCHET!I191</f>
        <v>4516</v>
      </c>
      <c r="H41" s="1682">
        <f>OTCHET!J191</f>
        <v>0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2052</v>
      </c>
      <c r="C42" s="1684" t="s">
        <v>66</v>
      </c>
      <c r="D42" s="1683"/>
      <c r="E42" s="1685">
        <f>+OTCHET!E197+OTCHET!E205</f>
        <v>0</v>
      </c>
      <c r="F42" s="1685">
        <f t="shared" si="1"/>
        <v>1230</v>
      </c>
      <c r="G42" s="1686">
        <f>+OTCHET!I197+OTCHET!I205</f>
        <v>1230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2053</v>
      </c>
      <c r="C43" s="858" t="s">
        <v>735</v>
      </c>
      <c r="D43" s="857"/>
      <c r="E43" s="816">
        <f>+OTCHET!E206+OTCHET!E224+OTCHET!E273</f>
        <v>0</v>
      </c>
      <c r="F43" s="816">
        <f t="shared" si="1"/>
        <v>720</v>
      </c>
      <c r="G43" s="817">
        <f>+OTCHET!I206+OTCHET!I224+OTCHET!I273</f>
        <v>720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2054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2055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1430</v>
      </c>
      <c r="G46" s="868">
        <f>+OTCHET!I257+OTCHET!I258+OTCHET!I259+OTCHET!I260</f>
        <v>1430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2056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2065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2057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2058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2059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2062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2060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2061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40618</v>
      </c>
      <c r="G56" s="894">
        <f>+G57+G58+G62</f>
        <v>40618</v>
      </c>
      <c r="H56" s="895">
        <f>+H57+H58+H62</f>
        <v>0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40618</v>
      </c>
      <c r="G58" s="903">
        <f>+OTCHET!I385+OTCHET!I393+OTCHET!I398+OTCHET!I401+OTCHET!I404+OTCHET!I407+OTCHET!I408+OTCHET!I411+OTCHET!I424+OTCHET!I425+OTCHET!I426+OTCHET!I427+OTCHET!I428</f>
        <v>40618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30000</v>
      </c>
      <c r="G59" s="907">
        <f>+OTCHET!I424+OTCHET!I425+OTCHET!I426+OTCHET!I427+OTCHET!I428</f>
        <v>30000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29590</v>
      </c>
      <c r="G64" s="929">
        <f>+G22-G38+G56-G63</f>
        <v>29590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-29590</v>
      </c>
      <c r="G66" s="939">
        <f>SUM(+G68+G76+G77+G84+G85+G86+G89+G90+G91+G92+G93+G94+G95)</f>
        <v>-29590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4565</v>
      </c>
      <c r="G86" s="907">
        <f>+G87+G88</f>
        <v>4565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4565</v>
      </c>
      <c r="G88" s="965">
        <f>+OTCHET!I523+OTCHET!I526+OTCHET!I546</f>
        <v>4565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21410</v>
      </c>
      <c r="G90" s="903">
        <f>+OTCHET!I569+OTCHET!I570+OTCHET!I571+OTCHET!I572+OTCHET!I573+OTCHET!I574</f>
        <v>21410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-55565</v>
      </c>
      <c r="G91" s="817">
        <f>+OTCHET!I575+OTCHET!I576+OTCHET!I577+OTCHET!I578+OTCHET!I579+OTCHET!I580+OTCHET!I581</f>
        <v>-55565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2" t="s">
        <v>997</v>
      </c>
      <c r="H108" s="1782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3">
        <f>+OTCHET!D605</f>
        <v>0</v>
      </c>
      <c r="F110" s="1783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3">
        <f>+OTCHET!G602</f>
        <v>0</v>
      </c>
      <c r="F114" s="1783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61" operator="notEqual" stopIfTrue="1">
      <formula>0</formula>
    </cfRule>
  </conditionalFormatting>
  <conditionalFormatting sqref="E105:I105">
    <cfRule type="cellIs" priority="19" dxfId="161" operator="notEqual" stopIfTrue="1">
      <formula>0</formula>
    </cfRule>
  </conditionalFormatting>
  <conditionalFormatting sqref="G107:H107 B107">
    <cfRule type="cellIs" priority="18" dxfId="177" operator="equal" stopIfTrue="1">
      <formula>0</formula>
    </cfRule>
  </conditionalFormatting>
  <conditionalFormatting sqref="I114 E110">
    <cfRule type="cellIs" priority="17" dxfId="165" operator="equal" stopIfTrue="1">
      <formula>0</formula>
    </cfRule>
  </conditionalFormatting>
  <conditionalFormatting sqref="E114:F114">
    <cfRule type="cellIs" priority="16" dxfId="165" operator="equal" stopIfTrue="1">
      <formula>0</formula>
    </cfRule>
  </conditionalFormatting>
  <conditionalFormatting sqref="E15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15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B105">
    <cfRule type="cellIs" priority="5" dxfId="162" operator="notEqual" stopIfTrue="1">
      <formula>0</formula>
    </cfRule>
  </conditionalFormatting>
  <conditionalFormatting sqref="I11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7"/>
  <sheetViews>
    <sheetView tabSelected="1" zoomScale="75" zoomScaleNormal="75" zoomScalePageLayoutView="0" workbookViewId="0" topLeftCell="B950">
      <selection activeCell="D902" sqref="D9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67" t="str">
        <f>VLOOKUP(E15,SMETKA,2,FALSE)</f>
        <v>ОТЧЕТНИ ДАННИ ПО ЕБК ЗА СМЕТКИТЕ ЗА СРЕДСТВАТА ОТ ЕВРОПЕЙСКИЯ СЪЮЗ - КСФ</v>
      </c>
      <c r="C7" s="1868"/>
      <c r="D7" s="18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69"/>
      <c r="C9" s="1870"/>
      <c r="D9" s="1871"/>
      <c r="E9" s="115">
        <v>43101</v>
      </c>
      <c r="F9" s="116">
        <v>43131</v>
      </c>
      <c r="G9" s="113"/>
      <c r="H9" s="1416"/>
      <c r="I9" s="1824"/>
      <c r="J9" s="1825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826" t="s">
        <v>979</v>
      </c>
      <c r="J10" s="182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27"/>
      <c r="J11" s="1827"/>
      <c r="K11" s="113"/>
      <c r="L11" s="113"/>
      <c r="M11" s="7">
        <v>1</v>
      </c>
      <c r="N11" s="108"/>
    </row>
    <row r="12" spans="2:14" ht="27" customHeight="1">
      <c r="B12" s="1851" t="str">
        <f>VLOOKUP(F12,PRBK,2,FALSE)</f>
        <v>Криводол</v>
      </c>
      <c r="C12" s="1852"/>
      <c r="D12" s="1853"/>
      <c r="E12" s="118" t="s">
        <v>973</v>
      </c>
      <c r="F12" s="1586" t="s">
        <v>1434</v>
      </c>
      <c r="G12" s="113"/>
      <c r="H12" s="114"/>
      <c r="I12" s="1827"/>
      <c r="J12" s="1827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2045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06" t="s">
        <v>2031</v>
      </c>
      <c r="F19" s="1807"/>
      <c r="G19" s="1807"/>
      <c r="H19" s="1808"/>
      <c r="I19" s="1875" t="s">
        <v>2032</v>
      </c>
      <c r="J19" s="1876"/>
      <c r="K19" s="1876"/>
      <c r="L19" s="187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65" t="s">
        <v>472</v>
      </c>
      <c r="D22" s="18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1995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1996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1997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65" t="s">
        <v>474</v>
      </c>
      <c r="D28" s="1866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65" t="s">
        <v>127</v>
      </c>
      <c r="D33" s="1866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65" t="s">
        <v>121</v>
      </c>
      <c r="D39" s="1866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1998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1266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2043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1999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2008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63" t="str">
        <f>$B$7</f>
        <v>ОТЧЕТНИ ДАННИ ПО ЕБК ЗА СМЕТКИТЕ ЗА СРЕДСТВАТА ОТ ЕВРОПЕЙСКИЯ СЪЮЗ - КСФ</v>
      </c>
      <c r="C175" s="1864"/>
      <c r="D175" s="186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0">
        <f>$B$9</f>
        <v>0</v>
      </c>
      <c r="C177" s="1801"/>
      <c r="D177" s="1802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51" t="str">
        <f>$B$12</f>
        <v>Криводол</v>
      </c>
      <c r="C180" s="1852"/>
      <c r="D180" s="1853"/>
      <c r="E180" s="232" t="s">
        <v>898</v>
      </c>
      <c r="F180" s="233" t="str">
        <f>$F$12</f>
        <v>5606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06" t="s">
        <v>2033</v>
      </c>
      <c r="F184" s="1807"/>
      <c r="G184" s="1807"/>
      <c r="H184" s="1808"/>
      <c r="I184" s="1809" t="s">
        <v>2034</v>
      </c>
      <c r="J184" s="1810"/>
      <c r="K184" s="1810"/>
      <c r="L184" s="181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2" t="s">
        <v>751</v>
      </c>
      <c r="D188" s="1813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3132</v>
      </c>
      <c r="J188" s="276">
        <f t="shared" si="42"/>
        <v>0</v>
      </c>
      <c r="K188" s="277">
        <f t="shared" si="42"/>
        <v>0</v>
      </c>
      <c r="L188" s="274">
        <f t="shared" si="42"/>
        <v>3132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3132</v>
      </c>
      <c r="J189" s="284">
        <f t="shared" si="44"/>
        <v>0</v>
      </c>
      <c r="K189" s="285">
        <f t="shared" si="44"/>
        <v>0</v>
      </c>
      <c r="L189" s="282">
        <f t="shared" si="44"/>
        <v>3132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8" t="s">
        <v>754</v>
      </c>
      <c r="D191" s="1799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4516</v>
      </c>
      <c r="J191" s="276">
        <f t="shared" si="45"/>
        <v>0</v>
      </c>
      <c r="K191" s="277">
        <f t="shared" si="45"/>
        <v>0</v>
      </c>
      <c r="L191" s="274">
        <f t="shared" si="45"/>
        <v>4516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376</v>
      </c>
      <c r="J192" s="284">
        <f t="shared" si="46"/>
        <v>0</v>
      </c>
      <c r="K192" s="285">
        <f t="shared" si="46"/>
        <v>0</v>
      </c>
      <c r="L192" s="282">
        <f t="shared" si="46"/>
        <v>376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4140</v>
      </c>
      <c r="J193" s="298">
        <f t="shared" si="46"/>
        <v>0</v>
      </c>
      <c r="K193" s="299">
        <f t="shared" si="46"/>
        <v>0</v>
      </c>
      <c r="L193" s="296">
        <f t="shared" si="46"/>
        <v>4140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4" t="s">
        <v>195</v>
      </c>
      <c r="D197" s="1795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1230</v>
      </c>
      <c r="J197" s="276">
        <f t="shared" si="47"/>
        <v>0</v>
      </c>
      <c r="K197" s="277">
        <f t="shared" si="47"/>
        <v>0</v>
      </c>
      <c r="L197" s="274">
        <f t="shared" si="47"/>
        <v>1230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636</v>
      </c>
      <c r="J198" s="284">
        <f t="shared" si="48"/>
        <v>0</v>
      </c>
      <c r="K198" s="285">
        <f t="shared" si="48"/>
        <v>0</v>
      </c>
      <c r="L198" s="282">
        <f t="shared" si="48"/>
        <v>636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135</v>
      </c>
      <c r="J199" s="298">
        <f t="shared" si="48"/>
        <v>0</v>
      </c>
      <c r="K199" s="299">
        <f t="shared" si="48"/>
        <v>0</v>
      </c>
      <c r="L199" s="296">
        <f t="shared" si="48"/>
        <v>135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310</v>
      </c>
      <c r="J201" s="298">
        <f t="shared" si="48"/>
        <v>0</v>
      </c>
      <c r="K201" s="299">
        <f t="shared" si="48"/>
        <v>0</v>
      </c>
      <c r="L201" s="296">
        <f t="shared" si="48"/>
        <v>310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149</v>
      </c>
      <c r="J202" s="298">
        <f t="shared" si="48"/>
        <v>0</v>
      </c>
      <c r="K202" s="299">
        <f t="shared" si="48"/>
        <v>0</v>
      </c>
      <c r="L202" s="296">
        <f t="shared" si="48"/>
        <v>149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6" t="s">
        <v>200</v>
      </c>
      <c r="D205" s="1797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8" t="s">
        <v>201</v>
      </c>
      <c r="D206" s="1799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720</v>
      </c>
      <c r="J206" s="276">
        <f t="shared" si="49"/>
        <v>0</v>
      </c>
      <c r="K206" s="277">
        <f t="shared" si="49"/>
        <v>0</v>
      </c>
      <c r="L206" s="311">
        <f t="shared" si="49"/>
        <v>720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720</v>
      </c>
      <c r="J211" s="298">
        <f t="shared" si="50"/>
        <v>0</v>
      </c>
      <c r="K211" s="299">
        <f t="shared" si="50"/>
        <v>0</v>
      </c>
      <c r="L211" s="296">
        <f t="shared" si="50"/>
        <v>720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4" t="s">
        <v>275</v>
      </c>
      <c r="D224" s="1785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4" t="s">
        <v>729</v>
      </c>
      <c r="D228" s="1785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4" t="s">
        <v>220</v>
      </c>
      <c r="D234" s="1785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4" t="s">
        <v>222</v>
      </c>
      <c r="D237" s="1785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0" t="s">
        <v>223</v>
      </c>
      <c r="D238" s="179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0" t="s">
        <v>224</v>
      </c>
      <c r="D239" s="179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0" t="s">
        <v>1671</v>
      </c>
      <c r="D240" s="179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4" t="s">
        <v>225</v>
      </c>
      <c r="D241" s="1785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4" t="s">
        <v>237</v>
      </c>
      <c r="D257" s="1785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4" t="s">
        <v>238</v>
      </c>
      <c r="D258" s="178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84" t="s">
        <v>239</v>
      </c>
      <c r="D259" s="1785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4" t="s">
        <v>240</v>
      </c>
      <c r="D260" s="1785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1430</v>
      </c>
      <c r="J260" s="276">
        <f t="shared" si="64"/>
        <v>0</v>
      </c>
      <c r="K260" s="277">
        <f t="shared" si="64"/>
        <v>0</v>
      </c>
      <c r="L260" s="311">
        <f t="shared" si="64"/>
        <v>1430</v>
      </c>
      <c r="M260" s="7">
        <f t="shared" si="63"/>
        <v>1</v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1430</v>
      </c>
      <c r="J262" s="298">
        <f t="shared" si="65"/>
        <v>0</v>
      </c>
      <c r="K262" s="299">
        <f t="shared" si="65"/>
        <v>0</v>
      </c>
      <c r="L262" s="296">
        <f t="shared" si="65"/>
        <v>1430</v>
      </c>
      <c r="M262" s="7">
        <f t="shared" si="63"/>
        <v>1</v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4" t="s">
        <v>1676</v>
      </c>
      <c r="D267" s="1785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4" t="s">
        <v>1673</v>
      </c>
      <c r="D271" s="1785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4" t="s">
        <v>1674</v>
      </c>
      <c r="D272" s="178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0" t="s">
        <v>250</v>
      </c>
      <c r="D273" s="179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4" t="s">
        <v>276</v>
      </c>
      <c r="D274" s="1785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92" t="s">
        <v>251</v>
      </c>
      <c r="D277" s="1793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92" t="s">
        <v>252</v>
      </c>
      <c r="D278" s="1793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92" t="s">
        <v>632</v>
      </c>
      <c r="D286" s="1793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92" t="s">
        <v>692</v>
      </c>
      <c r="D289" s="1793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4" t="s">
        <v>693</v>
      </c>
      <c r="D290" s="1785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6" t="s">
        <v>923</v>
      </c>
      <c r="D295" s="178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8" t="s">
        <v>701</v>
      </c>
      <c r="D299" s="1789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11028</v>
      </c>
      <c r="J303" s="398">
        <f t="shared" si="79"/>
        <v>0</v>
      </c>
      <c r="K303" s="399">
        <f t="shared" si="79"/>
        <v>0</v>
      </c>
      <c r="L303" s="396">
        <f t="shared" si="79"/>
        <v>11028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62"/>
      <c r="C308" s="1857"/>
      <c r="D308" s="185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56"/>
      <c r="C310" s="1857"/>
      <c r="D310" s="185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56"/>
      <c r="C313" s="1857"/>
      <c r="D313" s="185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58"/>
      <c r="C346" s="1858"/>
      <c r="D346" s="185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61" t="str">
        <f>$B$7</f>
        <v>ОТЧЕТНИ ДАННИ ПО ЕБК ЗА СМЕТКИТЕ ЗА СРЕДСТВАТА ОТ ЕВРОПЕЙСКИЯ СЪЮЗ - КСФ</v>
      </c>
      <c r="C350" s="1861"/>
      <c r="D350" s="186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0">
        <f>$B$9</f>
        <v>0</v>
      </c>
      <c r="C352" s="1801"/>
      <c r="D352" s="1802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51" t="str">
        <f>$B$12</f>
        <v>Криводол</v>
      </c>
      <c r="C355" s="1852"/>
      <c r="D355" s="1853"/>
      <c r="E355" s="411" t="s">
        <v>898</v>
      </c>
      <c r="F355" s="233" t="str">
        <f>$F$12</f>
        <v>5606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78" t="s">
        <v>2035</v>
      </c>
      <c r="F359" s="1879"/>
      <c r="G359" s="1879"/>
      <c r="H359" s="1880"/>
      <c r="I359" s="419" t="s">
        <v>2036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59" t="s">
        <v>279</v>
      </c>
      <c r="D363" s="1860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290</v>
      </c>
      <c r="D377" s="1829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1993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312</v>
      </c>
      <c r="D385" s="1829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256</v>
      </c>
      <c r="D390" s="1829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257</v>
      </c>
      <c r="D393" s="1829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259</v>
      </c>
      <c r="D398" s="1829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-626</v>
      </c>
      <c r="J398" s="445">
        <f t="shared" si="91"/>
        <v>0</v>
      </c>
      <c r="K398" s="446">
        <f>SUM(K399:K400)</f>
        <v>0</v>
      </c>
      <c r="L398" s="1379">
        <f t="shared" si="91"/>
        <v>-626</v>
      </c>
      <c r="M398" s="7">
        <f t="shared" si="83"/>
        <v>1</v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1994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4">
        <f t="shared" si="84"/>
        <v>0</v>
      </c>
      <c r="F400" s="173"/>
      <c r="G400" s="174"/>
      <c r="H400" s="175">
        <v>0</v>
      </c>
      <c r="I400" s="173">
        <v>-626</v>
      </c>
      <c r="J400" s="174"/>
      <c r="K400" s="175">
        <v>0</v>
      </c>
      <c r="L400" s="1384">
        <f>I400+J400+K400</f>
        <v>-626</v>
      </c>
      <c r="M400" s="7">
        <f t="shared" si="83"/>
        <v>1</v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260</v>
      </c>
      <c r="D401" s="1829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11244</v>
      </c>
      <c r="J401" s="1650">
        <f t="shared" si="92"/>
        <v>0</v>
      </c>
      <c r="K401" s="446">
        <f>SUM(K402:K403)</f>
        <v>0</v>
      </c>
      <c r="L401" s="1379">
        <f t="shared" si="92"/>
        <v>11244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1994</v>
      </c>
      <c r="E402" s="1609">
        <f t="shared" si="84"/>
        <v>0</v>
      </c>
      <c r="F402" s="152"/>
      <c r="G402" s="1642"/>
      <c r="H402" s="1613">
        <v>0</v>
      </c>
      <c r="I402" s="152">
        <v>11244</v>
      </c>
      <c r="J402" s="1642"/>
      <c r="K402" s="1648">
        <v>0</v>
      </c>
      <c r="L402" s="1380">
        <f>I402+J402+K402</f>
        <v>11244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932</v>
      </c>
      <c r="D404" s="1829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687</v>
      </c>
      <c r="D407" s="1829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688</v>
      </c>
      <c r="D408" s="1829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706</v>
      </c>
      <c r="D411" s="1829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263</v>
      </c>
      <c r="D414" s="1829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10618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10618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774</v>
      </c>
      <c r="D424" s="1829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711</v>
      </c>
      <c r="D425" s="1829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264</v>
      </c>
      <c r="D426" s="1829"/>
      <c r="E426" s="1379">
        <f>F426+G426+H426</f>
        <v>0</v>
      </c>
      <c r="F426" s="1625"/>
      <c r="G426" s="1626"/>
      <c r="H426" s="1476">
        <v>0</v>
      </c>
      <c r="I426" s="1625">
        <v>30000</v>
      </c>
      <c r="J426" s="1626"/>
      <c r="K426" s="1476">
        <v>0</v>
      </c>
      <c r="L426" s="1379">
        <f>I426+J426+K426</f>
        <v>30000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690</v>
      </c>
      <c r="D427" s="1829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936</v>
      </c>
      <c r="D428" s="1829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30000</v>
      </c>
      <c r="J431" s="515">
        <f t="shared" si="100"/>
        <v>0</v>
      </c>
      <c r="K431" s="516">
        <f t="shared" si="100"/>
        <v>0</v>
      </c>
      <c r="L431" s="513">
        <f t="shared" si="100"/>
        <v>30000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54" t="str">
        <f>$B$7</f>
        <v>ОТЧЕТНИ ДАННИ ПО ЕБК ЗА СМЕТКИТЕ ЗА СРЕДСТВАТА ОТ ЕВРОПЕЙСКИЯ СЪЮЗ - КСФ</v>
      </c>
      <c r="C435" s="1855"/>
      <c r="D435" s="185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00">
        <f>$B$9</f>
        <v>0</v>
      </c>
      <c r="C437" s="1801"/>
      <c r="D437" s="1802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51" t="str">
        <f>$B$12</f>
        <v>Криводол</v>
      </c>
      <c r="C440" s="1852"/>
      <c r="D440" s="1853"/>
      <c r="E440" s="411" t="s">
        <v>898</v>
      </c>
      <c r="F440" s="233" t="str">
        <f>$F$12</f>
        <v>5606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6" t="s">
        <v>2037</v>
      </c>
      <c r="F444" s="1807"/>
      <c r="G444" s="1807"/>
      <c r="H444" s="1808"/>
      <c r="I444" s="523" t="s">
        <v>2038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29590</v>
      </c>
      <c r="J447" s="548">
        <f t="shared" si="103"/>
        <v>0</v>
      </c>
      <c r="K447" s="549">
        <f t="shared" si="103"/>
        <v>0</v>
      </c>
      <c r="L447" s="550">
        <f t="shared" si="103"/>
        <v>29590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-29590</v>
      </c>
      <c r="J448" s="555">
        <f t="shared" si="104"/>
        <v>0</v>
      </c>
      <c r="K448" s="556">
        <f t="shared" si="104"/>
        <v>0</v>
      </c>
      <c r="L448" s="557">
        <f>+L599</f>
        <v>-29590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КСФ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00">
        <f>$B$9</f>
        <v>0</v>
      </c>
      <c r="C453" s="1801"/>
      <c r="D453" s="1802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51" t="str">
        <f>$B$12</f>
        <v>Криводол</v>
      </c>
      <c r="C456" s="1852"/>
      <c r="D456" s="1853"/>
      <c r="E456" s="411" t="s">
        <v>898</v>
      </c>
      <c r="F456" s="233" t="str">
        <f>$F$12</f>
        <v>5606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72" t="s">
        <v>2039</v>
      </c>
      <c r="F460" s="1873"/>
      <c r="G460" s="1873"/>
      <c r="H460" s="1874"/>
      <c r="I460" s="565" t="s">
        <v>2040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3" t="s">
        <v>775</v>
      </c>
      <c r="D463" s="1844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38" t="s">
        <v>778</v>
      </c>
      <c r="D467" s="1838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38" t="s">
        <v>2011</v>
      </c>
      <c r="D470" s="1838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2012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2013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3" t="s">
        <v>781</v>
      </c>
      <c r="D473" s="1844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39" t="s">
        <v>788</v>
      </c>
      <c r="D480" s="1840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41" t="s">
        <v>940</v>
      </c>
      <c r="D483" s="1841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36" t="s">
        <v>945</v>
      </c>
      <c r="D499" s="1842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36" t="s">
        <v>24</v>
      </c>
      <c r="D504" s="1842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45" t="s">
        <v>946</v>
      </c>
      <c r="D505" s="1845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41" t="s">
        <v>33</v>
      </c>
      <c r="D514" s="1841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41" t="s">
        <v>37</v>
      </c>
      <c r="D518" s="1841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41" t="s">
        <v>947</v>
      </c>
      <c r="D523" s="1847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36" t="s">
        <v>948</v>
      </c>
      <c r="D526" s="1837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4565</v>
      </c>
      <c r="J526" s="581">
        <f t="shared" si="125"/>
        <v>0</v>
      </c>
      <c r="K526" s="582">
        <f t="shared" si="125"/>
        <v>0</v>
      </c>
      <c r="L526" s="579">
        <f t="shared" si="125"/>
        <v>4565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>
        <v>4565</v>
      </c>
      <c r="J529" s="159"/>
      <c r="K529" s="586">
        <v>0</v>
      </c>
      <c r="L529" s="1388">
        <f t="shared" si="121"/>
        <v>4565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49" t="s">
        <v>316</v>
      </c>
      <c r="D533" s="1850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41" t="s">
        <v>950</v>
      </c>
      <c r="D537" s="1841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46" t="s">
        <v>951</v>
      </c>
      <c r="D538" s="1846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8" t="s">
        <v>952</v>
      </c>
      <c r="D543" s="1837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41" t="s">
        <v>953</v>
      </c>
      <c r="D546" s="1841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8" t="s">
        <v>962</v>
      </c>
      <c r="D568" s="1848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-34155</v>
      </c>
      <c r="J568" s="581">
        <f t="shared" si="133"/>
        <v>0</v>
      </c>
      <c r="K568" s="582">
        <f t="shared" si="133"/>
        <v>0</v>
      </c>
      <c r="L568" s="579">
        <f t="shared" si="133"/>
        <v>-34155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>
        <v>21410</v>
      </c>
      <c r="J569" s="153"/>
      <c r="K569" s="585">
        <v>0</v>
      </c>
      <c r="L569" s="1380">
        <f t="shared" si="121"/>
        <v>21410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>
        <v>-55565</v>
      </c>
      <c r="J575" s="153"/>
      <c r="K575" s="1664">
        <v>0</v>
      </c>
      <c r="L575" s="1394">
        <f t="shared" si="134"/>
        <v>-55565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8" t="s">
        <v>967</v>
      </c>
      <c r="D588" s="1837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8" t="s">
        <v>840</v>
      </c>
      <c r="D593" s="1837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-29590</v>
      </c>
      <c r="J599" s="665">
        <f t="shared" si="138"/>
        <v>0</v>
      </c>
      <c r="K599" s="667">
        <f t="shared" si="138"/>
        <v>0</v>
      </c>
      <c r="L599" s="663">
        <f t="shared" si="138"/>
        <v>-29590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30"/>
      <c r="H602" s="1831"/>
      <c r="I602" s="1831"/>
      <c r="J602" s="1832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18" t="s">
        <v>885</v>
      </c>
      <c r="H603" s="1818"/>
      <c r="I603" s="1818"/>
      <c r="J603" s="1818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/>
      <c r="E605" s="672"/>
      <c r="F605" s="219" t="s">
        <v>887</v>
      </c>
      <c r="G605" s="1833"/>
      <c r="H605" s="1834"/>
      <c r="I605" s="1834"/>
      <c r="J605" s="1835"/>
      <c r="K605" s="103"/>
      <c r="L605" s="229"/>
      <c r="M605" s="7">
        <v>1</v>
      </c>
      <c r="N605" s="519"/>
    </row>
    <row r="606" spans="1:14" ht="21.75" customHeight="1">
      <c r="A606" s="23"/>
      <c r="B606" s="1816" t="s">
        <v>888</v>
      </c>
      <c r="C606" s="1817"/>
      <c r="D606" s="673" t="s">
        <v>889</v>
      </c>
      <c r="E606" s="674"/>
      <c r="F606" s="675"/>
      <c r="G606" s="1818" t="s">
        <v>885</v>
      </c>
      <c r="H606" s="1818"/>
      <c r="I606" s="1818"/>
      <c r="J606" s="1818"/>
      <c r="K606" s="103"/>
      <c r="L606" s="229"/>
      <c r="M606" s="7">
        <v>1</v>
      </c>
      <c r="N606" s="519"/>
    </row>
    <row r="607" spans="1:14" ht="24.75" customHeight="1">
      <c r="A607" s="36"/>
      <c r="B607" s="1819"/>
      <c r="C607" s="1820"/>
      <c r="D607" s="676" t="s">
        <v>890</v>
      </c>
      <c r="E607" s="677"/>
      <c r="F607" s="678"/>
      <c r="G607" s="679" t="s">
        <v>891</v>
      </c>
      <c r="H607" s="1821"/>
      <c r="I607" s="1822"/>
      <c r="J607" s="182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21"/>
      <c r="I609" s="1822"/>
      <c r="J609" s="1823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КСФ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842</v>
      </c>
      <c r="G615" s="238"/>
      <c r="H615" s="1363" t="s">
        <v>1265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00">
        <f>$B$9</f>
        <v>0</v>
      </c>
      <c r="C616" s="1801"/>
      <c r="D616" s="1802"/>
      <c r="E616" s="115">
        <f>$E$9</f>
        <v>43101</v>
      </c>
      <c r="F616" s="227">
        <f>$F$9</f>
        <v>43131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03" t="str">
        <f>$B$12</f>
        <v>Криводол</v>
      </c>
      <c r="C619" s="1804"/>
      <c r="D619" s="1805"/>
      <c r="E619" s="411" t="s">
        <v>898</v>
      </c>
      <c r="F619" s="1361" t="str">
        <f>$F$12</f>
        <v>5606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899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719</v>
      </c>
      <c r="E623" s="1806" t="s">
        <v>2029</v>
      </c>
      <c r="F623" s="1807"/>
      <c r="G623" s="1807"/>
      <c r="H623" s="1808"/>
      <c r="I623" s="1809" t="s">
        <v>2030</v>
      </c>
      <c r="J623" s="1810"/>
      <c r="K623" s="1810"/>
      <c r="L623" s="181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720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750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98311</v>
      </c>
      <c r="D626" s="1453" t="s">
        <v>1245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799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2016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721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2" t="s">
        <v>751</v>
      </c>
      <c r="D630" s="1813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3132</v>
      </c>
      <c r="J630" s="276">
        <f t="shared" si="139"/>
        <v>0</v>
      </c>
      <c r="K630" s="277">
        <f t="shared" si="139"/>
        <v>0</v>
      </c>
      <c r="L630" s="274">
        <f t="shared" si="139"/>
        <v>3132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752</v>
      </c>
      <c r="E631" s="282">
        <f>F631+G631+H631</f>
        <v>0</v>
      </c>
      <c r="F631" s="152"/>
      <c r="G631" s="153"/>
      <c r="H631" s="1419"/>
      <c r="I631" s="152">
        <v>3132</v>
      </c>
      <c r="J631" s="153"/>
      <c r="K631" s="1419"/>
      <c r="L631" s="282">
        <f>I631+J631+K631</f>
        <v>3132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753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8" t="s">
        <v>754</v>
      </c>
      <c r="D633" s="1799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755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756</v>
      </c>
      <c r="E635" s="296">
        <f>F635+G635+H635</f>
        <v>0</v>
      </c>
      <c r="F635" s="158"/>
      <c r="G635" s="159"/>
      <c r="H635" s="1421"/>
      <c r="I635" s="158"/>
      <c r="J635" s="159"/>
      <c r="K635" s="1421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94" t="s">
        <v>195</v>
      </c>
      <c r="D639" s="1795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713</v>
      </c>
      <c r="J639" s="276">
        <f t="shared" si="142"/>
        <v>0</v>
      </c>
      <c r="K639" s="277">
        <f t="shared" si="142"/>
        <v>0</v>
      </c>
      <c r="L639" s="274">
        <f t="shared" si="142"/>
        <v>713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19"/>
      <c r="I640" s="152">
        <v>344</v>
      </c>
      <c r="J640" s="153"/>
      <c r="K640" s="1419"/>
      <c r="L640" s="282">
        <f aca="true" t="shared" si="144" ref="L640:L647">I640+J640+K640</f>
        <v>344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918</v>
      </c>
      <c r="E641" s="296">
        <f t="shared" si="143"/>
        <v>0</v>
      </c>
      <c r="F641" s="158"/>
      <c r="G641" s="159"/>
      <c r="H641" s="1421"/>
      <c r="I641" s="158">
        <v>135</v>
      </c>
      <c r="J641" s="159"/>
      <c r="K641" s="1421"/>
      <c r="L641" s="296">
        <f t="shared" si="144"/>
        <v>135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879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1"/>
      <c r="I643" s="158">
        <v>150</v>
      </c>
      <c r="J643" s="159"/>
      <c r="K643" s="1421"/>
      <c r="L643" s="296">
        <f t="shared" si="144"/>
        <v>150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1"/>
      <c r="I644" s="158">
        <v>84</v>
      </c>
      <c r="J644" s="159"/>
      <c r="K644" s="1421"/>
      <c r="L644" s="296">
        <f t="shared" si="144"/>
        <v>84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881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96" t="s">
        <v>200</v>
      </c>
      <c r="D647" s="1797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8" t="s">
        <v>201</v>
      </c>
      <c r="D648" s="1799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720</v>
      </c>
      <c r="J648" s="276">
        <f t="shared" si="145"/>
        <v>0</v>
      </c>
      <c r="K648" s="277">
        <f t="shared" si="145"/>
        <v>0</v>
      </c>
      <c r="L648" s="311">
        <f t="shared" si="145"/>
        <v>720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1"/>
      <c r="I652" s="158"/>
      <c r="J652" s="159"/>
      <c r="K652" s="1421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1"/>
      <c r="I653" s="158">
        <v>720</v>
      </c>
      <c r="J653" s="159"/>
      <c r="K653" s="1421"/>
      <c r="L653" s="296">
        <f t="shared" si="147"/>
        <v>720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29"/>
      <c r="I655" s="455"/>
      <c r="J655" s="456"/>
      <c r="K655" s="1429"/>
      <c r="L655" s="321">
        <f t="shared" si="147"/>
        <v>0</v>
      </c>
      <c r="M655" s="12">
        <f t="shared" si="140"/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882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808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919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84" t="s">
        <v>275</v>
      </c>
      <c r="D666" s="1785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920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921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922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84" t="s">
        <v>729</v>
      </c>
      <c r="D670" s="1785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84" t="s">
        <v>220</v>
      </c>
      <c r="D676" s="1785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84" t="s">
        <v>222</v>
      </c>
      <c r="D679" s="1785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0" t="s">
        <v>223</v>
      </c>
      <c r="D680" s="1791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0" t="s">
        <v>224</v>
      </c>
      <c r="D681" s="1791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0" t="s">
        <v>1675</v>
      </c>
      <c r="D682" s="1791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84" t="s">
        <v>225</v>
      </c>
      <c r="D683" s="1785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2009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2010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722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1672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84" t="s">
        <v>237</v>
      </c>
      <c r="D699" s="1785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84" t="s">
        <v>238</v>
      </c>
      <c r="D700" s="1785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84" t="s">
        <v>239</v>
      </c>
      <c r="D701" s="1785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84" t="s">
        <v>240</v>
      </c>
      <c r="D702" s="1785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84" t="s">
        <v>1676</v>
      </c>
      <c r="D709" s="1785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84" t="s">
        <v>1673</v>
      </c>
      <c r="D713" s="1785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84" t="s">
        <v>1674</v>
      </c>
      <c r="D714" s="1785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0" t="s">
        <v>250</v>
      </c>
      <c r="D715" s="1791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84" t="s">
        <v>276</v>
      </c>
      <c r="D716" s="1785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92" t="s">
        <v>251</v>
      </c>
      <c r="D719" s="1793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92" t="s">
        <v>252</v>
      </c>
      <c r="D720" s="1793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92" t="s">
        <v>632</v>
      </c>
      <c r="D728" s="1793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92" t="s">
        <v>692</v>
      </c>
      <c r="D731" s="1793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84" t="s">
        <v>693</v>
      </c>
      <c r="D732" s="1785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694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695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696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697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86" t="s">
        <v>923</v>
      </c>
      <c r="D737" s="1787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698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699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700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88" t="s">
        <v>701</v>
      </c>
      <c r="D741" s="1789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88" t="s">
        <v>701</v>
      </c>
      <c r="D742" s="1789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748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4565</v>
      </c>
      <c r="J746" s="398">
        <f t="shared" si="173"/>
        <v>0</v>
      </c>
      <c r="K746" s="399">
        <f t="shared" si="173"/>
        <v>0</v>
      </c>
      <c r="L746" s="396">
        <f t="shared" si="173"/>
        <v>4565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6"/>
      <c r="D751" s="1367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14" t="str">
        <f>$B$7</f>
        <v>ОТЧЕТНИ ДАННИ ПО ЕБК ЗА СМЕТКИТЕ ЗА СРЕДСТВАТА ОТ ЕВРОПЕЙСКИЯ СЪЮЗ - КСФ</v>
      </c>
      <c r="C752" s="1815"/>
      <c r="D752" s="1815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842</v>
      </c>
      <c r="G753" s="238"/>
      <c r="H753" s="1363" t="s">
        <v>1265</v>
      </c>
      <c r="I753" s="1364"/>
      <c r="J753" s="1365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0">
        <f>$B$9</f>
        <v>0</v>
      </c>
      <c r="C754" s="1801"/>
      <c r="D754" s="1802"/>
      <c r="E754" s="115">
        <f>$E$9</f>
        <v>43101</v>
      </c>
      <c r="F754" s="227">
        <f>$F$9</f>
        <v>43131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03" t="str">
        <f>$B$12</f>
        <v>Криводол</v>
      </c>
      <c r="C757" s="1804"/>
      <c r="D757" s="1805"/>
      <c r="E757" s="411" t="s">
        <v>898</v>
      </c>
      <c r="F757" s="1361" t="str">
        <f>$F$12</f>
        <v>5606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2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899</v>
      </c>
      <c r="E759" s="239">
        <f>$E$15</f>
        <v>98</v>
      </c>
      <c r="F759" s="415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8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719</v>
      </c>
      <c r="E761" s="1806" t="s">
        <v>2029</v>
      </c>
      <c r="F761" s="1807"/>
      <c r="G761" s="1807"/>
      <c r="H761" s="1808"/>
      <c r="I761" s="1809" t="s">
        <v>2030</v>
      </c>
      <c r="J761" s="1810"/>
      <c r="K761" s="1810"/>
      <c r="L761" s="1811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720</v>
      </c>
      <c r="E762" s="1404" t="str">
        <f>$E$20</f>
        <v>Уточнен план                Общо</v>
      </c>
      <c r="F762" s="1408" t="str">
        <f>$F$20</f>
        <v>държавни дейности</v>
      </c>
      <c r="G762" s="1409" t="str">
        <f>$G$20</f>
        <v>местни дейности</v>
      </c>
      <c r="H762" s="1410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750</v>
      </c>
      <c r="E763" s="1456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2"/>
      <c r="C764" s="1608" t="str">
        <f>VLOOKUP(D764,OP_LIST2,2,FALSE)</f>
        <v>98311</v>
      </c>
      <c r="D764" s="1453" t="s">
        <v>1245</v>
      </c>
      <c r="E764" s="390"/>
      <c r="F764" s="1442"/>
      <c r="G764" s="1443"/>
      <c r="H764" s="1444"/>
      <c r="I764" s="1442"/>
      <c r="J764" s="1443"/>
      <c r="K764" s="1444"/>
      <c r="L764" s="1441"/>
      <c r="M764" s="7">
        <f>(IF($E884&lt;&gt;0,$M$2,IF($L884&lt;&gt;0,$M$2,"")))</f>
        <v>1</v>
      </c>
    </row>
    <row r="765" spans="1:13" ht="15.75">
      <c r="A765" s="23"/>
      <c r="B765" s="1455"/>
      <c r="C765" s="1460">
        <f>VLOOKUP(D766,EBK_DEIN2,2,FALSE)</f>
        <v>5532</v>
      </c>
      <c r="D765" s="1459" t="s">
        <v>799</v>
      </c>
      <c r="E765" s="390"/>
      <c r="F765" s="1445"/>
      <c r="G765" s="1446"/>
      <c r="H765" s="1447"/>
      <c r="I765" s="1445"/>
      <c r="J765" s="1446"/>
      <c r="K765" s="1447"/>
      <c r="L765" s="1441"/>
      <c r="M765" s="7">
        <f>(IF($E884&lt;&gt;0,$M$2,IF($L884&lt;&gt;0,$M$2,"")))</f>
        <v>1</v>
      </c>
    </row>
    <row r="766" spans="1:13" ht="15.75">
      <c r="A766" s="23"/>
      <c r="B766" s="1451"/>
      <c r="C766" s="1587">
        <f>+C765</f>
        <v>5532</v>
      </c>
      <c r="D766" s="1453" t="s">
        <v>571</v>
      </c>
      <c r="E766" s="390"/>
      <c r="F766" s="1445"/>
      <c r="G766" s="1446"/>
      <c r="H766" s="1447"/>
      <c r="I766" s="1445"/>
      <c r="J766" s="1446"/>
      <c r="K766" s="1447"/>
      <c r="L766" s="1441"/>
      <c r="M766" s="7">
        <f>(IF($E884&lt;&gt;0,$M$2,IF($L884&lt;&gt;0,$M$2,"")))</f>
        <v>1</v>
      </c>
    </row>
    <row r="767" spans="1:13" ht="15">
      <c r="A767" s="23"/>
      <c r="B767" s="1457"/>
      <c r="C767" s="1454"/>
      <c r="D767" s="1458" t="s">
        <v>721</v>
      </c>
      <c r="E767" s="390"/>
      <c r="F767" s="1448"/>
      <c r="G767" s="1449"/>
      <c r="H767" s="1450"/>
      <c r="I767" s="1448"/>
      <c r="J767" s="1449"/>
      <c r="K767" s="1450"/>
      <c r="L767" s="1441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12" t="s">
        <v>751</v>
      </c>
      <c r="D768" s="1813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752</v>
      </c>
      <c r="E769" s="282">
        <f>F769+G769+H769</f>
        <v>0</v>
      </c>
      <c r="F769" s="152"/>
      <c r="G769" s="153"/>
      <c r="H769" s="1419"/>
      <c r="I769" s="152"/>
      <c r="J769" s="153"/>
      <c r="K769" s="1419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753</v>
      </c>
      <c r="E770" s="288">
        <f>F770+G770+H770</f>
        <v>0</v>
      </c>
      <c r="F770" s="173"/>
      <c r="G770" s="174"/>
      <c r="H770" s="1422"/>
      <c r="I770" s="173"/>
      <c r="J770" s="174"/>
      <c r="K770" s="1422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798" t="s">
        <v>754</v>
      </c>
      <c r="D771" s="1799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4140</v>
      </c>
      <c r="J771" s="276">
        <f t="shared" si="176"/>
        <v>0</v>
      </c>
      <c r="K771" s="277">
        <f t="shared" si="176"/>
        <v>0</v>
      </c>
      <c r="L771" s="274">
        <f t="shared" si="176"/>
        <v>4140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755</v>
      </c>
      <c r="E772" s="282">
        <f>F772+G772+H772</f>
        <v>0</v>
      </c>
      <c r="F772" s="152"/>
      <c r="G772" s="153"/>
      <c r="H772" s="1419"/>
      <c r="I772" s="152"/>
      <c r="J772" s="153"/>
      <c r="K772" s="1419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756</v>
      </c>
      <c r="E773" s="296">
        <f>F773+G773+H773</f>
        <v>0</v>
      </c>
      <c r="F773" s="158"/>
      <c r="G773" s="159"/>
      <c r="H773" s="1421"/>
      <c r="I773" s="158">
        <v>4140</v>
      </c>
      <c r="J773" s="159"/>
      <c r="K773" s="1421"/>
      <c r="L773" s="296">
        <f>I773+J773+K773</f>
        <v>4140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1"/>
      <c r="I774" s="158"/>
      <c r="J774" s="159"/>
      <c r="K774" s="1421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1"/>
      <c r="I775" s="158"/>
      <c r="J775" s="159"/>
      <c r="K775" s="1421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2"/>
      <c r="I776" s="173"/>
      <c r="J776" s="174"/>
      <c r="K776" s="1422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794" t="s">
        <v>195</v>
      </c>
      <c r="D777" s="1795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474</v>
      </c>
      <c r="J777" s="276">
        <f t="shared" si="177"/>
        <v>0</v>
      </c>
      <c r="K777" s="277">
        <f t="shared" si="177"/>
        <v>0</v>
      </c>
      <c r="L777" s="274">
        <f t="shared" si="177"/>
        <v>474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19"/>
      <c r="I778" s="152">
        <v>267</v>
      </c>
      <c r="J778" s="153"/>
      <c r="K778" s="1419"/>
      <c r="L778" s="282">
        <f aca="true" t="shared" si="179" ref="L778:L785">I778+J778+K778</f>
        <v>267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918</v>
      </c>
      <c r="E779" s="296">
        <f t="shared" si="178"/>
        <v>0</v>
      </c>
      <c r="F779" s="158"/>
      <c r="G779" s="159"/>
      <c r="H779" s="1421"/>
      <c r="I779" s="158"/>
      <c r="J779" s="159"/>
      <c r="K779" s="1421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879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1"/>
      <c r="I781" s="158">
        <v>149</v>
      </c>
      <c r="J781" s="159"/>
      <c r="K781" s="1421"/>
      <c r="L781" s="296">
        <f t="shared" si="179"/>
        <v>149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1"/>
      <c r="I782" s="158">
        <v>58</v>
      </c>
      <c r="J782" s="159"/>
      <c r="K782" s="1421"/>
      <c r="L782" s="296">
        <f t="shared" si="179"/>
        <v>58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881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2"/>
      <c r="I784" s="173"/>
      <c r="J784" s="174"/>
      <c r="K784" s="1422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96" t="s">
        <v>200</v>
      </c>
      <c r="D785" s="1797"/>
      <c r="E785" s="311">
        <f t="shared" si="178"/>
        <v>0</v>
      </c>
      <c r="F785" s="1423"/>
      <c r="G785" s="1424"/>
      <c r="H785" s="1425"/>
      <c r="I785" s="1423"/>
      <c r="J785" s="1424"/>
      <c r="K785" s="1425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98" t="s">
        <v>201</v>
      </c>
      <c r="D786" s="1799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19"/>
      <c r="I787" s="152"/>
      <c r="J787" s="153"/>
      <c r="K787" s="1419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1"/>
      <c r="I788" s="158"/>
      <c r="J788" s="159"/>
      <c r="K788" s="1421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1"/>
      <c r="I789" s="158"/>
      <c r="J789" s="159"/>
      <c r="K789" s="1421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1"/>
      <c r="I790" s="158"/>
      <c r="J790" s="159"/>
      <c r="K790" s="142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1"/>
      <c r="I791" s="158"/>
      <c r="J791" s="159"/>
      <c r="K791" s="1421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0"/>
      <c r="I792" s="164"/>
      <c r="J792" s="165"/>
      <c r="K792" s="1420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29"/>
      <c r="I793" s="455"/>
      <c r="J793" s="456"/>
      <c r="K793" s="1429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6"/>
      <c r="I794" s="450"/>
      <c r="J794" s="451"/>
      <c r="K794" s="1426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29"/>
      <c r="I795" s="455"/>
      <c r="J795" s="456"/>
      <c r="K795" s="1429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1"/>
      <c r="I796" s="158"/>
      <c r="J796" s="159"/>
      <c r="K796" s="142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882</v>
      </c>
      <c r="E797" s="327">
        <f t="shared" si="181"/>
        <v>0</v>
      </c>
      <c r="F797" s="450"/>
      <c r="G797" s="451"/>
      <c r="H797" s="1426"/>
      <c r="I797" s="450"/>
      <c r="J797" s="451"/>
      <c r="K797" s="1426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29"/>
      <c r="I798" s="455"/>
      <c r="J798" s="456"/>
      <c r="K798" s="1429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808</v>
      </c>
      <c r="E799" s="327">
        <f t="shared" si="181"/>
        <v>0</v>
      </c>
      <c r="F799" s="450"/>
      <c r="G799" s="451"/>
      <c r="H799" s="1426"/>
      <c r="I799" s="450"/>
      <c r="J799" s="451"/>
      <c r="K799" s="1426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1"/>
      <c r="G800" s="602"/>
      <c r="H800" s="1428"/>
      <c r="I800" s="601"/>
      <c r="J800" s="602"/>
      <c r="K800" s="1428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919</v>
      </c>
      <c r="E801" s="321">
        <f t="shared" si="181"/>
        <v>0</v>
      </c>
      <c r="F801" s="455"/>
      <c r="G801" s="456"/>
      <c r="H801" s="1429"/>
      <c r="I801" s="455"/>
      <c r="J801" s="456"/>
      <c r="K801" s="1429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1"/>
      <c r="I802" s="158"/>
      <c r="J802" s="159"/>
      <c r="K802" s="1421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2"/>
      <c r="I803" s="173"/>
      <c r="J803" s="174"/>
      <c r="K803" s="1422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84" t="s">
        <v>275</v>
      </c>
      <c r="D804" s="1785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920</v>
      </c>
      <c r="E805" s="282">
        <f>F805+G805+H805</f>
        <v>0</v>
      </c>
      <c r="F805" s="152"/>
      <c r="G805" s="153"/>
      <c r="H805" s="1419"/>
      <c r="I805" s="152"/>
      <c r="J805" s="153"/>
      <c r="K805" s="1419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921</v>
      </c>
      <c r="E806" s="296">
        <f>F806+G806+H806</f>
        <v>0</v>
      </c>
      <c r="F806" s="158"/>
      <c r="G806" s="159"/>
      <c r="H806" s="1421"/>
      <c r="I806" s="158"/>
      <c r="J806" s="159"/>
      <c r="K806" s="1421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922</v>
      </c>
      <c r="E807" s="288">
        <f>F807+G807+H807</f>
        <v>0</v>
      </c>
      <c r="F807" s="173"/>
      <c r="G807" s="174"/>
      <c r="H807" s="1422"/>
      <c r="I807" s="173"/>
      <c r="J807" s="174"/>
      <c r="K807" s="1422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84" t="s">
        <v>729</v>
      </c>
      <c r="D808" s="1785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19"/>
      <c r="I809" s="152"/>
      <c r="J809" s="153"/>
      <c r="K809" s="1419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1"/>
      <c r="I810" s="158"/>
      <c r="J810" s="159"/>
      <c r="K810" s="1421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2"/>
      <c r="I813" s="173"/>
      <c r="J813" s="174"/>
      <c r="K813" s="1422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84" t="s">
        <v>220</v>
      </c>
      <c r="D814" s="1785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19"/>
      <c r="I815" s="152"/>
      <c r="J815" s="153"/>
      <c r="K815" s="1419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2"/>
      <c r="I816" s="173"/>
      <c r="J816" s="174"/>
      <c r="K816" s="1422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84" t="s">
        <v>222</v>
      </c>
      <c r="D817" s="1785"/>
      <c r="E817" s="311">
        <f t="shared" si="186"/>
        <v>0</v>
      </c>
      <c r="F817" s="1423"/>
      <c r="G817" s="1424"/>
      <c r="H817" s="1425"/>
      <c r="I817" s="1423"/>
      <c r="J817" s="1424"/>
      <c r="K817" s="1425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90" t="s">
        <v>223</v>
      </c>
      <c r="D818" s="1791"/>
      <c r="E818" s="311">
        <f t="shared" si="186"/>
        <v>0</v>
      </c>
      <c r="F818" s="1423"/>
      <c r="G818" s="1424"/>
      <c r="H818" s="1425"/>
      <c r="I818" s="1423"/>
      <c r="J818" s="1424"/>
      <c r="K818" s="1425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90" t="s">
        <v>224</v>
      </c>
      <c r="D819" s="1791"/>
      <c r="E819" s="311">
        <f t="shared" si="186"/>
        <v>0</v>
      </c>
      <c r="F819" s="1423"/>
      <c r="G819" s="1424"/>
      <c r="H819" s="1425"/>
      <c r="I819" s="1423"/>
      <c r="J819" s="1424"/>
      <c r="K819" s="1425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90" t="s">
        <v>1675</v>
      </c>
      <c r="D820" s="1791"/>
      <c r="E820" s="311">
        <f t="shared" si="186"/>
        <v>0</v>
      </c>
      <c r="F820" s="1423"/>
      <c r="G820" s="1424"/>
      <c r="H820" s="1425"/>
      <c r="I820" s="1423"/>
      <c r="J820" s="1424"/>
      <c r="K820" s="1425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84" t="s">
        <v>225</v>
      </c>
      <c r="D821" s="1785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2009</v>
      </c>
      <c r="E822" s="282">
        <f aca="true" t="shared" si="189" ref="E822:E829">F822+G822+H822</f>
        <v>0</v>
      </c>
      <c r="F822" s="152"/>
      <c r="G822" s="153"/>
      <c r="H822" s="1419"/>
      <c r="I822" s="152"/>
      <c r="J822" s="153"/>
      <c r="K822" s="1419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t="shared" si="189"/>
        <v>0</v>
      </c>
      <c r="F823" s="152"/>
      <c r="G823" s="153"/>
      <c r="H823" s="1419"/>
      <c r="I823" s="152"/>
      <c r="J823" s="153"/>
      <c r="K823" s="1419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6"/>
      <c r="I824" s="450"/>
      <c r="J824" s="451"/>
      <c r="K824" s="1426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7"/>
      <c r="G825" s="638"/>
      <c r="H825" s="1427"/>
      <c r="I825" s="637"/>
      <c r="J825" s="638"/>
      <c r="K825" s="1427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1"/>
      <c r="G826" s="602"/>
      <c r="H826" s="1428"/>
      <c r="I826" s="601"/>
      <c r="J826" s="602"/>
      <c r="K826" s="1428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2010</v>
      </c>
      <c r="E827" s="321">
        <f t="shared" si="189"/>
        <v>0</v>
      </c>
      <c r="F827" s="455"/>
      <c r="G827" s="456"/>
      <c r="H827" s="1429"/>
      <c r="I827" s="455"/>
      <c r="J827" s="456"/>
      <c r="K827" s="1429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29"/>
      <c r="I828" s="455"/>
      <c r="J828" s="456"/>
      <c r="K828" s="1429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2"/>
      <c r="I829" s="173"/>
      <c r="J829" s="174"/>
      <c r="K829" s="1422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702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722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1672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84" t="s">
        <v>237</v>
      </c>
      <c r="D837" s="1785"/>
      <c r="E837" s="311">
        <f t="shared" si="192"/>
        <v>0</v>
      </c>
      <c r="F837" s="1472">
        <v>0</v>
      </c>
      <c r="G837" s="1473">
        <v>0</v>
      </c>
      <c r="H837" s="1474">
        <v>0</v>
      </c>
      <c r="I837" s="1472">
        <v>0</v>
      </c>
      <c r="J837" s="1473">
        <v>0</v>
      </c>
      <c r="K837" s="1474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84" t="s">
        <v>238</v>
      </c>
      <c r="D838" s="1785"/>
      <c r="E838" s="311">
        <f t="shared" si="192"/>
        <v>0</v>
      </c>
      <c r="F838" s="1423"/>
      <c r="G838" s="1424"/>
      <c r="H838" s="1425"/>
      <c r="I838" s="1423"/>
      <c r="J838" s="1424"/>
      <c r="K838" s="1425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84" t="s">
        <v>239</v>
      </c>
      <c r="D839" s="1785"/>
      <c r="E839" s="311">
        <f t="shared" si="192"/>
        <v>0</v>
      </c>
      <c r="F839" s="1473">
        <v>0</v>
      </c>
      <c r="G839" s="1473">
        <v>0</v>
      </c>
      <c r="H839" s="1473">
        <v>0</v>
      </c>
      <c r="I839" s="1473">
        <v>0</v>
      </c>
      <c r="J839" s="1473">
        <v>0</v>
      </c>
      <c r="K839" s="1473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84" t="s">
        <v>240</v>
      </c>
      <c r="D840" s="1785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1430</v>
      </c>
      <c r="J840" s="276">
        <f t="shared" si="195"/>
        <v>0</v>
      </c>
      <c r="K840" s="277">
        <f t="shared" si="195"/>
        <v>0</v>
      </c>
      <c r="L840" s="311">
        <f t="shared" si="195"/>
        <v>1430</v>
      </c>
      <c r="M840" s="12">
        <f t="shared" si="194"/>
        <v>1</v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19"/>
      <c r="I841" s="152"/>
      <c r="J841" s="153"/>
      <c r="K841" s="1419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1"/>
      <c r="I842" s="158">
        <v>1430</v>
      </c>
      <c r="J842" s="159"/>
      <c r="K842" s="1421"/>
      <c r="L842" s="296">
        <f t="shared" si="197"/>
        <v>1430</v>
      </c>
      <c r="M842" s="12">
        <f t="shared" si="194"/>
        <v>1</v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1"/>
      <c r="I843" s="158"/>
      <c r="J843" s="159"/>
      <c r="K843" s="1421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1"/>
      <c r="I844" s="158"/>
      <c r="J844" s="159"/>
      <c r="K844" s="1421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1"/>
      <c r="I845" s="158"/>
      <c r="J845" s="159"/>
      <c r="K845" s="1421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2"/>
      <c r="I846" s="173"/>
      <c r="J846" s="174"/>
      <c r="K846" s="1422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84" t="s">
        <v>1676</v>
      </c>
      <c r="D847" s="1785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19"/>
      <c r="I848" s="152"/>
      <c r="J848" s="153"/>
      <c r="K848" s="1419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1"/>
      <c r="I849" s="158"/>
      <c r="J849" s="159"/>
      <c r="K849" s="1421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2"/>
      <c r="I850" s="173"/>
      <c r="J850" s="174"/>
      <c r="K850" s="1422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84" t="s">
        <v>1673</v>
      </c>
      <c r="D851" s="1785"/>
      <c r="E851" s="311">
        <f t="shared" si="199"/>
        <v>0</v>
      </c>
      <c r="F851" s="1423"/>
      <c r="G851" s="1424"/>
      <c r="H851" s="1425"/>
      <c r="I851" s="1423"/>
      <c r="J851" s="1424"/>
      <c r="K851" s="1425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84" t="s">
        <v>1674</v>
      </c>
      <c r="D852" s="1785"/>
      <c r="E852" s="311">
        <f t="shared" si="199"/>
        <v>0</v>
      </c>
      <c r="F852" s="1423"/>
      <c r="G852" s="1424"/>
      <c r="H852" s="1425"/>
      <c r="I852" s="1423"/>
      <c r="J852" s="1424"/>
      <c r="K852" s="1425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90" t="s">
        <v>250</v>
      </c>
      <c r="D853" s="1791"/>
      <c r="E853" s="311">
        <f t="shared" si="199"/>
        <v>0</v>
      </c>
      <c r="F853" s="1423"/>
      <c r="G853" s="1424"/>
      <c r="H853" s="1425"/>
      <c r="I853" s="1423"/>
      <c r="J853" s="1424"/>
      <c r="K853" s="1425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84" t="s">
        <v>276</v>
      </c>
      <c r="D854" s="1785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19"/>
      <c r="I855" s="152"/>
      <c r="J855" s="153"/>
      <c r="K855" s="1419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2"/>
      <c r="I856" s="173"/>
      <c r="J856" s="174"/>
      <c r="K856" s="1422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92" t="s">
        <v>251</v>
      </c>
      <c r="D857" s="1793"/>
      <c r="E857" s="311">
        <f>F857+G857+H857</f>
        <v>0</v>
      </c>
      <c r="F857" s="1423"/>
      <c r="G857" s="1424"/>
      <c r="H857" s="1425"/>
      <c r="I857" s="1423"/>
      <c r="J857" s="1424"/>
      <c r="K857" s="1425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92" t="s">
        <v>252</v>
      </c>
      <c r="D858" s="1793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19"/>
      <c r="I859" s="152"/>
      <c r="J859" s="153"/>
      <c r="K859" s="1419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1"/>
      <c r="I860" s="158"/>
      <c r="J860" s="159"/>
      <c r="K860" s="1421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1"/>
      <c r="I861" s="158"/>
      <c r="J861" s="159"/>
      <c r="K861" s="1421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1"/>
      <c r="I862" s="158"/>
      <c r="J862" s="159"/>
      <c r="K862" s="1421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1"/>
      <c r="I863" s="158"/>
      <c r="J863" s="159"/>
      <c r="K863" s="1421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1"/>
      <c r="I864" s="158"/>
      <c r="J864" s="159"/>
      <c r="K864" s="1421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2"/>
      <c r="I865" s="173"/>
      <c r="J865" s="174"/>
      <c r="K865" s="1422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92" t="s">
        <v>632</v>
      </c>
      <c r="D866" s="1793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19"/>
      <c r="I867" s="152"/>
      <c r="J867" s="153"/>
      <c r="K867" s="1419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2"/>
      <c r="I868" s="173"/>
      <c r="J868" s="174"/>
      <c r="K868" s="1422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92" t="s">
        <v>692</v>
      </c>
      <c r="D869" s="1793"/>
      <c r="E869" s="311">
        <f>F869+G869+H869</f>
        <v>0</v>
      </c>
      <c r="F869" s="1423"/>
      <c r="G869" s="1424"/>
      <c r="H869" s="1425"/>
      <c r="I869" s="1423"/>
      <c r="J869" s="1424"/>
      <c r="K869" s="1425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84" t="s">
        <v>693</v>
      </c>
      <c r="D870" s="1785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694</v>
      </c>
      <c r="E871" s="282">
        <f>F871+G871+H871</f>
        <v>0</v>
      </c>
      <c r="F871" s="152"/>
      <c r="G871" s="153"/>
      <c r="H871" s="1419"/>
      <c r="I871" s="152"/>
      <c r="J871" s="153"/>
      <c r="K871" s="1419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695</v>
      </c>
      <c r="E872" s="296">
        <f>F872+G872+H872</f>
        <v>0</v>
      </c>
      <c r="F872" s="158"/>
      <c r="G872" s="159"/>
      <c r="H872" s="1421"/>
      <c r="I872" s="158"/>
      <c r="J872" s="159"/>
      <c r="K872" s="1421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696</v>
      </c>
      <c r="E873" s="296">
        <f>F873+G873+H873</f>
        <v>0</v>
      </c>
      <c r="F873" s="158"/>
      <c r="G873" s="159"/>
      <c r="H873" s="1421"/>
      <c r="I873" s="158"/>
      <c r="J873" s="159"/>
      <c r="K873" s="1421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697</v>
      </c>
      <c r="E874" s="288">
        <f>F874+G874+H874</f>
        <v>0</v>
      </c>
      <c r="F874" s="173"/>
      <c r="G874" s="174"/>
      <c r="H874" s="1422"/>
      <c r="I874" s="173"/>
      <c r="J874" s="174"/>
      <c r="K874" s="1422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86" t="s">
        <v>923</v>
      </c>
      <c r="D875" s="1787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698</v>
      </c>
      <c r="E876" s="282">
        <f>F876+G876+H876</f>
        <v>0</v>
      </c>
      <c r="F876" s="1473">
        <v>0</v>
      </c>
      <c r="G876" s="1473">
        <v>0</v>
      </c>
      <c r="H876" s="1473">
        <v>0</v>
      </c>
      <c r="I876" s="1473">
        <v>0</v>
      </c>
      <c r="J876" s="1473">
        <v>0</v>
      </c>
      <c r="K876" s="1473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699</v>
      </c>
      <c r="E877" s="315">
        <f>F877+G877+H877</f>
        <v>0</v>
      </c>
      <c r="F877" s="1473">
        <v>0</v>
      </c>
      <c r="G877" s="1473">
        <v>0</v>
      </c>
      <c r="H877" s="1473">
        <v>0</v>
      </c>
      <c r="I877" s="1473">
        <v>0</v>
      </c>
      <c r="J877" s="1473">
        <v>0</v>
      </c>
      <c r="K877" s="1473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700</v>
      </c>
      <c r="E878" s="378">
        <f>F878+G878+H878</f>
        <v>0</v>
      </c>
      <c r="F878" s="1473">
        <v>0</v>
      </c>
      <c r="G878" s="1473">
        <v>0</v>
      </c>
      <c r="H878" s="1473">
        <v>0</v>
      </c>
      <c r="I878" s="1473">
        <v>0</v>
      </c>
      <c r="J878" s="1473">
        <v>0</v>
      </c>
      <c r="K878" s="1473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788" t="s">
        <v>701</v>
      </c>
      <c r="D879" s="1789"/>
      <c r="E879" s="1439"/>
      <c r="F879" s="1439"/>
      <c r="G879" s="1439"/>
      <c r="H879" s="1439"/>
      <c r="I879" s="1439"/>
      <c r="J879" s="1439"/>
      <c r="K879" s="1439"/>
      <c r="L879" s="1440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88" t="s">
        <v>701</v>
      </c>
      <c r="D880" s="1789"/>
      <c r="E880" s="383">
        <f>F880+G880+H880</f>
        <v>0</v>
      </c>
      <c r="F880" s="1430"/>
      <c r="G880" s="1431"/>
      <c r="H880" s="1432"/>
      <c r="I880" s="1462">
        <v>0</v>
      </c>
      <c r="J880" s="1463">
        <v>0</v>
      </c>
      <c r="K880" s="1464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4"/>
      <c r="C881" s="1435"/>
      <c r="D881" s="1436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7"/>
      <c r="C882" s="111"/>
      <c r="D882" s="1438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7"/>
      <c r="C883" s="111"/>
      <c r="D883" s="1438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5"/>
      <c r="C884" s="394" t="s">
        <v>748</v>
      </c>
      <c r="D884" s="1433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6044</v>
      </c>
      <c r="J884" s="398">
        <f t="shared" si="208"/>
        <v>0</v>
      </c>
      <c r="K884" s="399">
        <f t="shared" si="208"/>
        <v>0</v>
      </c>
      <c r="L884" s="396">
        <f t="shared" si="208"/>
        <v>6044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68"/>
      <c r="C886" s="1368"/>
      <c r="D886" s="1369"/>
      <c r="E886" s="1368"/>
      <c r="F886" s="1368"/>
      <c r="G886" s="1368"/>
      <c r="H886" s="1368"/>
      <c r="I886" s="1368"/>
      <c r="J886" s="1368"/>
      <c r="K886" s="1368"/>
      <c r="L886" s="1370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2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66"/>
      <c r="D889" s="1367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814" t="str">
        <f>$B$7</f>
        <v>ОТЧЕТНИ ДАННИ ПО ЕБК ЗА СМЕТКИТЕ ЗА СРЕДСТВАТА ОТ ЕВРОПЕЙСКИЯ СЪЮЗ - КСФ</v>
      </c>
      <c r="C890" s="1815"/>
      <c r="D890" s="1815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2"/>
      <c r="D891" s="401"/>
      <c r="E891" s="407" t="s">
        <v>468</v>
      </c>
      <c r="F891" s="407" t="s">
        <v>842</v>
      </c>
      <c r="G891" s="238"/>
      <c r="H891" s="1363" t="s">
        <v>1265</v>
      </c>
      <c r="I891" s="1364"/>
      <c r="J891" s="1365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800">
        <f>$B$9</f>
        <v>0</v>
      </c>
      <c r="C892" s="1801"/>
      <c r="D892" s="1802"/>
      <c r="E892" s="115">
        <f>$E$9</f>
        <v>43101</v>
      </c>
      <c r="F892" s="227">
        <f>$F$9</f>
        <v>43131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803" t="str">
        <f>$B$12</f>
        <v>Криводол</v>
      </c>
      <c r="C895" s="1804"/>
      <c r="D895" s="1805"/>
      <c r="E895" s="411" t="s">
        <v>898</v>
      </c>
      <c r="F895" s="1361" t="str">
        <f>$F$12</f>
        <v>5606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62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899</v>
      </c>
      <c r="E897" s="239">
        <f>$E$15</f>
        <v>98</v>
      </c>
      <c r="F897" s="415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2"/>
      <c r="D898" s="401"/>
      <c r="E898" s="238"/>
      <c r="F898" s="410"/>
      <c r="G898" s="410"/>
      <c r="H898" s="410"/>
      <c r="I898" s="410"/>
      <c r="J898" s="410"/>
      <c r="K898" s="410"/>
      <c r="L898" s="1378" t="s">
        <v>469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719</v>
      </c>
      <c r="E899" s="1806" t="s">
        <v>2029</v>
      </c>
      <c r="F899" s="1807"/>
      <c r="G899" s="1807"/>
      <c r="H899" s="1808"/>
      <c r="I899" s="1809" t="s">
        <v>2030</v>
      </c>
      <c r="J899" s="1810"/>
      <c r="K899" s="1810"/>
      <c r="L899" s="1811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62</v>
      </c>
      <c r="C900" s="252" t="s">
        <v>470</v>
      </c>
      <c r="D900" s="253" t="s">
        <v>720</v>
      </c>
      <c r="E900" s="1404" t="str">
        <f>$E$20</f>
        <v>Уточнен план                Общо</v>
      </c>
      <c r="F900" s="1408" t="str">
        <f>$F$20</f>
        <v>държавни дейности</v>
      </c>
      <c r="G900" s="1409" t="str">
        <f>$G$20</f>
        <v>местни дейности</v>
      </c>
      <c r="H900" s="1410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6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750</v>
      </c>
      <c r="E901" s="1456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52"/>
      <c r="C902" s="1608" t="str">
        <f>VLOOKUP(D902,OP_LIST2,2,FALSE)</f>
        <v>98311</v>
      </c>
      <c r="D902" s="1453" t="s">
        <v>1245</v>
      </c>
      <c r="E902" s="390"/>
      <c r="F902" s="1442"/>
      <c r="G902" s="1443"/>
      <c r="H902" s="1444"/>
      <c r="I902" s="1442"/>
      <c r="J902" s="1443"/>
      <c r="K902" s="1444"/>
      <c r="L902" s="1441"/>
      <c r="M902" s="7">
        <f>(IF($E1022&lt;&gt;0,$M$2,IF($L1022&lt;&gt;0,$M$2,"")))</f>
        <v>1</v>
      </c>
    </row>
    <row r="903" spans="1:13" ht="15.75">
      <c r="A903" s="23"/>
      <c r="B903" s="1455"/>
      <c r="C903" s="1460">
        <f>VLOOKUP(D904,EBK_DEIN2,2,FALSE)</f>
        <v>5533</v>
      </c>
      <c r="D903" s="1459" t="s">
        <v>799</v>
      </c>
      <c r="E903" s="390"/>
      <c r="F903" s="1445"/>
      <c r="G903" s="1446"/>
      <c r="H903" s="1447"/>
      <c r="I903" s="1445"/>
      <c r="J903" s="1446"/>
      <c r="K903" s="1447"/>
      <c r="L903" s="1441"/>
      <c r="M903" s="7">
        <f>(IF($E1022&lt;&gt;0,$M$2,IF($L1022&lt;&gt;0,$M$2,"")))</f>
        <v>1</v>
      </c>
    </row>
    <row r="904" spans="1:13" ht="15.75">
      <c r="A904" s="23"/>
      <c r="B904" s="1451"/>
      <c r="C904" s="1587">
        <f>+C903</f>
        <v>5533</v>
      </c>
      <c r="D904" s="1453" t="s">
        <v>572</v>
      </c>
      <c r="E904" s="390"/>
      <c r="F904" s="1445"/>
      <c r="G904" s="1446"/>
      <c r="H904" s="1447"/>
      <c r="I904" s="1445"/>
      <c r="J904" s="1446"/>
      <c r="K904" s="1447"/>
      <c r="L904" s="1441"/>
      <c r="M904" s="7">
        <f>(IF($E1022&lt;&gt;0,$M$2,IF($L1022&lt;&gt;0,$M$2,"")))</f>
        <v>1</v>
      </c>
    </row>
    <row r="905" spans="1:13" ht="15">
      <c r="A905" s="23"/>
      <c r="B905" s="1457"/>
      <c r="C905" s="1454"/>
      <c r="D905" s="1458" t="s">
        <v>721</v>
      </c>
      <c r="E905" s="390"/>
      <c r="F905" s="1448"/>
      <c r="G905" s="1449"/>
      <c r="H905" s="1450"/>
      <c r="I905" s="1448"/>
      <c r="J905" s="1449"/>
      <c r="K905" s="1450"/>
      <c r="L905" s="1441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812" t="s">
        <v>751</v>
      </c>
      <c r="D906" s="1813"/>
      <c r="E906" s="274">
        <f aca="true" t="shared" si="209" ref="E906:L906">SUM(E907:E908)</f>
        <v>0</v>
      </c>
      <c r="F906" s="275">
        <f t="shared" si="209"/>
        <v>0</v>
      </c>
      <c r="G906" s="276">
        <f t="shared" si="209"/>
        <v>0</v>
      </c>
      <c r="H906" s="277">
        <f>SUM(H907:H908)</f>
        <v>0</v>
      </c>
      <c r="I906" s="275">
        <f t="shared" si="209"/>
        <v>0</v>
      </c>
      <c r="J906" s="276">
        <f t="shared" si="209"/>
        <v>0</v>
      </c>
      <c r="K906" s="277">
        <f t="shared" si="209"/>
        <v>0</v>
      </c>
      <c r="L906" s="274">
        <f t="shared" si="209"/>
        <v>0</v>
      </c>
      <c r="M906" s="12">
        <f>(IF($E906&lt;&gt;0,$M$2,IF($L906&lt;&gt;0,$M$2,"")))</f>
      </c>
      <c r="N906" s="13"/>
    </row>
    <row r="907" spans="1:14" ht="15.75">
      <c r="A907" s="23"/>
      <c r="B907" s="279"/>
      <c r="C907" s="280">
        <v>101</v>
      </c>
      <c r="D907" s="281" t="s">
        <v>752</v>
      </c>
      <c r="E907" s="282">
        <f>F907+G907+H907</f>
        <v>0</v>
      </c>
      <c r="F907" s="152"/>
      <c r="G907" s="153"/>
      <c r="H907" s="1419"/>
      <c r="I907" s="152"/>
      <c r="J907" s="153"/>
      <c r="K907" s="1419"/>
      <c r="L907" s="282">
        <f>I907+J907+K907</f>
        <v>0</v>
      </c>
      <c r="M907" s="12">
        <f aca="true" t="shared" si="210" ref="M907:M974">(IF($E907&lt;&gt;0,$M$2,IF($L907&lt;&gt;0,$M$2,"")))</f>
      </c>
      <c r="N907" s="13"/>
    </row>
    <row r="908" spans="1:14" ht="15.75">
      <c r="A908" s="10"/>
      <c r="B908" s="279"/>
      <c r="C908" s="286">
        <v>102</v>
      </c>
      <c r="D908" s="287" t="s">
        <v>753</v>
      </c>
      <c r="E908" s="288">
        <f>F908+G908+H908</f>
        <v>0</v>
      </c>
      <c r="F908" s="173"/>
      <c r="G908" s="174"/>
      <c r="H908" s="1422"/>
      <c r="I908" s="173"/>
      <c r="J908" s="174"/>
      <c r="K908" s="1422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200</v>
      </c>
      <c r="C909" s="1798" t="s">
        <v>754</v>
      </c>
      <c r="D909" s="1799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376</v>
      </c>
      <c r="J909" s="276">
        <f t="shared" si="211"/>
        <v>0</v>
      </c>
      <c r="K909" s="277">
        <f t="shared" si="211"/>
        <v>0</v>
      </c>
      <c r="L909" s="274">
        <f t="shared" si="211"/>
        <v>376</v>
      </c>
      <c r="M909" s="12">
        <f t="shared" si="210"/>
        <v>1</v>
      </c>
      <c r="N909" s="13"/>
    </row>
    <row r="910" spans="1:14" ht="15.75">
      <c r="A910" s="10"/>
      <c r="B910" s="292"/>
      <c r="C910" s="280">
        <v>201</v>
      </c>
      <c r="D910" s="281" t="s">
        <v>755</v>
      </c>
      <c r="E910" s="282">
        <f>F910+G910+H910</f>
        <v>0</v>
      </c>
      <c r="F910" s="152"/>
      <c r="G910" s="153"/>
      <c r="H910" s="1419"/>
      <c r="I910" s="152">
        <v>376</v>
      </c>
      <c r="J910" s="153"/>
      <c r="K910" s="1419"/>
      <c r="L910" s="282">
        <f>I910+J910+K910</f>
        <v>376</v>
      </c>
      <c r="M910" s="12">
        <f t="shared" si="210"/>
        <v>1</v>
      </c>
      <c r="N910" s="13"/>
    </row>
    <row r="911" spans="1:14" ht="15.75">
      <c r="A911" s="10"/>
      <c r="B911" s="293"/>
      <c r="C911" s="294">
        <v>202</v>
      </c>
      <c r="D911" s="295" t="s">
        <v>756</v>
      </c>
      <c r="E911" s="296">
        <f>F911+G911+H911</f>
        <v>0</v>
      </c>
      <c r="F911" s="158"/>
      <c r="G911" s="159"/>
      <c r="H911" s="1421"/>
      <c r="I911" s="158"/>
      <c r="J911" s="159"/>
      <c r="K911" s="1421"/>
      <c r="L911" s="296">
        <f>I911+J911+K911</f>
        <v>0</v>
      </c>
      <c r="M911" s="12">
        <f t="shared" si="210"/>
      </c>
      <c r="N911" s="13"/>
    </row>
    <row r="912" spans="1:14" ht="31.5">
      <c r="A912" s="10"/>
      <c r="B912" s="300"/>
      <c r="C912" s="294">
        <v>205</v>
      </c>
      <c r="D912" s="295" t="s">
        <v>604</v>
      </c>
      <c r="E912" s="296">
        <f>F912+G912+H912</f>
        <v>0</v>
      </c>
      <c r="F912" s="158"/>
      <c r="G912" s="159"/>
      <c r="H912" s="1421"/>
      <c r="I912" s="158"/>
      <c r="J912" s="159"/>
      <c r="K912" s="1421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605</v>
      </c>
      <c r="E913" s="296">
        <f>F913+G913+H913</f>
        <v>0</v>
      </c>
      <c r="F913" s="158"/>
      <c r="G913" s="159"/>
      <c r="H913" s="1421"/>
      <c r="I913" s="158"/>
      <c r="J913" s="159"/>
      <c r="K913" s="1421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606</v>
      </c>
      <c r="E914" s="288">
        <f>F914+G914+H914</f>
        <v>0</v>
      </c>
      <c r="F914" s="173"/>
      <c r="G914" s="174"/>
      <c r="H914" s="1422"/>
      <c r="I914" s="173"/>
      <c r="J914" s="174"/>
      <c r="K914" s="1422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794" t="s">
        <v>195</v>
      </c>
      <c r="D915" s="1795"/>
      <c r="E915" s="274">
        <f aca="true" t="shared" si="212" ref="E915:L915">SUM(E916:E922)</f>
        <v>0</v>
      </c>
      <c r="F915" s="275">
        <f t="shared" si="212"/>
        <v>0</v>
      </c>
      <c r="G915" s="276">
        <f t="shared" si="212"/>
        <v>0</v>
      </c>
      <c r="H915" s="277">
        <f>SUM(H916:H922)</f>
        <v>0</v>
      </c>
      <c r="I915" s="275">
        <f t="shared" si="212"/>
        <v>43</v>
      </c>
      <c r="J915" s="276">
        <f t="shared" si="212"/>
        <v>0</v>
      </c>
      <c r="K915" s="277">
        <f t="shared" si="212"/>
        <v>0</v>
      </c>
      <c r="L915" s="274">
        <f t="shared" si="212"/>
        <v>43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196</v>
      </c>
      <c r="E916" s="282">
        <f aca="true" t="shared" si="213" ref="E916:E923">F916+G916+H916</f>
        <v>0</v>
      </c>
      <c r="F916" s="152"/>
      <c r="G916" s="153"/>
      <c r="H916" s="1419"/>
      <c r="I916" s="152">
        <v>25</v>
      </c>
      <c r="J916" s="153"/>
      <c r="K916" s="1419"/>
      <c r="L916" s="282">
        <f aca="true" t="shared" si="214" ref="L916:L923">I916+J916+K916</f>
        <v>25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918</v>
      </c>
      <c r="E917" s="296">
        <f t="shared" si="213"/>
        <v>0</v>
      </c>
      <c r="F917" s="158"/>
      <c r="G917" s="159"/>
      <c r="H917" s="1421"/>
      <c r="I917" s="158"/>
      <c r="J917" s="159"/>
      <c r="K917" s="1421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879</v>
      </c>
      <c r="E918" s="296">
        <f>F918+G918+H918</f>
        <v>0</v>
      </c>
      <c r="F918" s="490">
        <v>0</v>
      </c>
      <c r="G918" s="491">
        <v>0</v>
      </c>
      <c r="H918" s="160">
        <v>0</v>
      </c>
      <c r="I918" s="490">
        <v>0</v>
      </c>
      <c r="J918" s="491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197</v>
      </c>
      <c r="E919" s="296">
        <f t="shared" si="213"/>
        <v>0</v>
      </c>
      <c r="F919" s="158"/>
      <c r="G919" s="159"/>
      <c r="H919" s="1421"/>
      <c r="I919" s="158">
        <v>11</v>
      </c>
      <c r="J919" s="159"/>
      <c r="K919" s="1421"/>
      <c r="L919" s="296">
        <f t="shared" si="214"/>
        <v>11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198</v>
      </c>
      <c r="E920" s="296">
        <f t="shared" si="213"/>
        <v>0</v>
      </c>
      <c r="F920" s="158"/>
      <c r="G920" s="159"/>
      <c r="H920" s="1421"/>
      <c r="I920" s="158">
        <v>7</v>
      </c>
      <c r="J920" s="159"/>
      <c r="K920" s="1421"/>
      <c r="L920" s="296">
        <f t="shared" si="214"/>
        <v>7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881</v>
      </c>
      <c r="E921" s="296">
        <f>F921+G921+H921</f>
        <v>0</v>
      </c>
      <c r="F921" s="490">
        <v>0</v>
      </c>
      <c r="G921" s="491">
        <v>0</v>
      </c>
      <c r="H921" s="160">
        <v>0</v>
      </c>
      <c r="I921" s="490">
        <v>0</v>
      </c>
      <c r="J921" s="491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199</v>
      </c>
      <c r="E922" s="288">
        <f t="shared" si="213"/>
        <v>0</v>
      </c>
      <c r="F922" s="173"/>
      <c r="G922" s="174"/>
      <c r="H922" s="1422"/>
      <c r="I922" s="173"/>
      <c r="J922" s="174"/>
      <c r="K922" s="1422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796" t="s">
        <v>200</v>
      </c>
      <c r="D923" s="1797"/>
      <c r="E923" s="311">
        <f t="shared" si="213"/>
        <v>0</v>
      </c>
      <c r="F923" s="1423"/>
      <c r="G923" s="1424"/>
      <c r="H923" s="1425"/>
      <c r="I923" s="1423"/>
      <c r="J923" s="1424"/>
      <c r="K923" s="1425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798" t="s">
        <v>201</v>
      </c>
      <c r="D924" s="1799"/>
      <c r="E924" s="311">
        <f aca="true" t="shared" si="215" ref="E924:L924">SUM(E925:E941)</f>
        <v>0</v>
      </c>
      <c r="F924" s="275">
        <f t="shared" si="215"/>
        <v>0</v>
      </c>
      <c r="G924" s="276">
        <f t="shared" si="215"/>
        <v>0</v>
      </c>
      <c r="H924" s="277">
        <f>SUM(H925:H941)</f>
        <v>0</v>
      </c>
      <c r="I924" s="275">
        <f t="shared" si="215"/>
        <v>0</v>
      </c>
      <c r="J924" s="276">
        <f t="shared" si="215"/>
        <v>0</v>
      </c>
      <c r="K924" s="277">
        <f t="shared" si="215"/>
        <v>0</v>
      </c>
      <c r="L924" s="311">
        <f t="shared" si="215"/>
        <v>0</v>
      </c>
      <c r="M924" s="12">
        <f t="shared" si="210"/>
      </c>
      <c r="N924" s="13"/>
    </row>
    <row r="925" spans="1:14" ht="15.75">
      <c r="A925" s="23">
        <v>10</v>
      </c>
      <c r="B925" s="293"/>
      <c r="C925" s="280">
        <v>1011</v>
      </c>
      <c r="D925" s="312" t="s">
        <v>202</v>
      </c>
      <c r="E925" s="282">
        <f aca="true" t="shared" si="216" ref="E925:E941">F925+G925+H925</f>
        <v>0</v>
      </c>
      <c r="F925" s="152"/>
      <c r="G925" s="153"/>
      <c r="H925" s="1419"/>
      <c r="I925" s="152"/>
      <c r="J925" s="153"/>
      <c r="K925" s="1419"/>
      <c r="L925" s="282">
        <f aca="true" t="shared" si="217" ref="L925:L941">I925+J925+K925</f>
        <v>0</v>
      </c>
      <c r="M925" s="12">
        <f t="shared" si="210"/>
      </c>
      <c r="N925" s="13"/>
    </row>
    <row r="926" spans="1:14" ht="15.75">
      <c r="A926" s="23">
        <v>15</v>
      </c>
      <c r="B926" s="293"/>
      <c r="C926" s="294">
        <v>1012</v>
      </c>
      <c r="D926" s="295" t="s">
        <v>203</v>
      </c>
      <c r="E926" s="296">
        <f t="shared" si="216"/>
        <v>0</v>
      </c>
      <c r="F926" s="158"/>
      <c r="G926" s="159"/>
      <c r="H926" s="1421"/>
      <c r="I926" s="158"/>
      <c r="J926" s="159"/>
      <c r="K926" s="1421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204</v>
      </c>
      <c r="E927" s="296">
        <f t="shared" si="216"/>
        <v>0</v>
      </c>
      <c r="F927" s="158"/>
      <c r="G927" s="159"/>
      <c r="H927" s="1421"/>
      <c r="I927" s="158"/>
      <c r="J927" s="159"/>
      <c r="K927" s="1421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205</v>
      </c>
      <c r="E928" s="296">
        <f t="shared" si="216"/>
        <v>0</v>
      </c>
      <c r="F928" s="158"/>
      <c r="G928" s="159"/>
      <c r="H928" s="1421"/>
      <c r="I928" s="158"/>
      <c r="J928" s="159"/>
      <c r="K928" s="1421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206</v>
      </c>
      <c r="E929" s="296">
        <f t="shared" si="216"/>
        <v>0</v>
      </c>
      <c r="F929" s="158"/>
      <c r="G929" s="159"/>
      <c r="H929" s="1421"/>
      <c r="I929" s="158"/>
      <c r="J929" s="159"/>
      <c r="K929" s="1421"/>
      <c r="L929" s="296">
        <f t="shared" si="217"/>
        <v>0</v>
      </c>
      <c r="M929" s="12">
        <f t="shared" si="210"/>
      </c>
      <c r="N929" s="13"/>
    </row>
    <row r="930" spans="1:14" ht="15.75">
      <c r="A930" s="23">
        <v>50</v>
      </c>
      <c r="B930" s="293"/>
      <c r="C930" s="313">
        <v>1016</v>
      </c>
      <c r="D930" s="314" t="s">
        <v>207</v>
      </c>
      <c r="E930" s="315">
        <f t="shared" si="216"/>
        <v>0</v>
      </c>
      <c r="F930" s="164"/>
      <c r="G930" s="165"/>
      <c r="H930" s="1420"/>
      <c r="I930" s="164"/>
      <c r="J930" s="165"/>
      <c r="K930" s="1420"/>
      <c r="L930" s="315">
        <f t="shared" si="217"/>
        <v>0</v>
      </c>
      <c r="M930" s="12">
        <f t="shared" si="210"/>
      </c>
      <c r="N930" s="13"/>
    </row>
    <row r="931" spans="1:14" ht="15.75">
      <c r="A931" s="23">
        <v>55</v>
      </c>
      <c r="B931" s="279"/>
      <c r="C931" s="319">
        <v>1020</v>
      </c>
      <c r="D931" s="320" t="s">
        <v>208</v>
      </c>
      <c r="E931" s="321">
        <f t="shared" si="216"/>
        <v>0</v>
      </c>
      <c r="F931" s="455"/>
      <c r="G931" s="456"/>
      <c r="H931" s="1429"/>
      <c r="I931" s="455"/>
      <c r="J931" s="456"/>
      <c r="K931" s="1429"/>
      <c r="L931" s="321">
        <f t="shared" si="217"/>
        <v>0</v>
      </c>
      <c r="M931" s="12">
        <f t="shared" si="210"/>
      </c>
      <c r="N931" s="13"/>
    </row>
    <row r="932" spans="1:14" ht="15.75">
      <c r="A932" s="23">
        <v>60</v>
      </c>
      <c r="B932" s="293"/>
      <c r="C932" s="325">
        <v>1030</v>
      </c>
      <c r="D932" s="326" t="s">
        <v>209</v>
      </c>
      <c r="E932" s="327">
        <f t="shared" si="216"/>
        <v>0</v>
      </c>
      <c r="F932" s="450"/>
      <c r="G932" s="451"/>
      <c r="H932" s="1426"/>
      <c r="I932" s="450"/>
      <c r="J932" s="451"/>
      <c r="K932" s="1426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210</v>
      </c>
      <c r="E933" s="321">
        <f t="shared" si="216"/>
        <v>0</v>
      </c>
      <c r="F933" s="455"/>
      <c r="G933" s="456"/>
      <c r="H933" s="1429"/>
      <c r="I933" s="455"/>
      <c r="J933" s="456"/>
      <c r="K933" s="1429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211</v>
      </c>
      <c r="E934" s="296">
        <f t="shared" si="216"/>
        <v>0</v>
      </c>
      <c r="F934" s="158"/>
      <c r="G934" s="159"/>
      <c r="H934" s="1421"/>
      <c r="I934" s="158"/>
      <c r="J934" s="159"/>
      <c r="K934" s="142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882</v>
      </c>
      <c r="E935" s="327">
        <f t="shared" si="216"/>
        <v>0</v>
      </c>
      <c r="F935" s="450"/>
      <c r="G935" s="451"/>
      <c r="H935" s="1426"/>
      <c r="I935" s="450"/>
      <c r="J935" s="451"/>
      <c r="K935" s="1426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212</v>
      </c>
      <c r="E936" s="321">
        <f t="shared" si="216"/>
        <v>0</v>
      </c>
      <c r="F936" s="455"/>
      <c r="G936" s="456"/>
      <c r="H936" s="1429"/>
      <c r="I936" s="455"/>
      <c r="J936" s="456"/>
      <c r="K936" s="1429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808</v>
      </c>
      <c r="E937" s="327">
        <f t="shared" si="216"/>
        <v>0</v>
      </c>
      <c r="F937" s="450"/>
      <c r="G937" s="451"/>
      <c r="H937" s="1426"/>
      <c r="I937" s="450"/>
      <c r="J937" s="451"/>
      <c r="K937" s="1426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213</v>
      </c>
      <c r="E938" s="336">
        <f t="shared" si="216"/>
        <v>0</v>
      </c>
      <c r="F938" s="601"/>
      <c r="G938" s="602"/>
      <c r="H938" s="1428"/>
      <c r="I938" s="601"/>
      <c r="J938" s="602"/>
      <c r="K938" s="1428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919</v>
      </c>
      <c r="E939" s="321">
        <f t="shared" si="216"/>
        <v>0</v>
      </c>
      <c r="F939" s="455"/>
      <c r="G939" s="456"/>
      <c r="H939" s="1429"/>
      <c r="I939" s="455"/>
      <c r="J939" s="456"/>
      <c r="K939" s="1429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308</v>
      </c>
      <c r="E940" s="296">
        <f t="shared" si="216"/>
        <v>0</v>
      </c>
      <c r="F940" s="158"/>
      <c r="G940" s="159"/>
      <c r="H940" s="1421"/>
      <c r="I940" s="158"/>
      <c r="J940" s="159"/>
      <c r="K940" s="1421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214</v>
      </c>
      <c r="E941" s="288">
        <f t="shared" si="216"/>
        <v>0</v>
      </c>
      <c r="F941" s="173"/>
      <c r="G941" s="174"/>
      <c r="H941" s="1422"/>
      <c r="I941" s="173"/>
      <c r="J941" s="174"/>
      <c r="K941" s="1422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784" t="s">
        <v>275</v>
      </c>
      <c r="D942" s="1785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920</v>
      </c>
      <c r="E943" s="282">
        <f>F943+G943+H943</f>
        <v>0</v>
      </c>
      <c r="F943" s="152"/>
      <c r="G943" s="153"/>
      <c r="H943" s="1419"/>
      <c r="I943" s="152"/>
      <c r="J943" s="153"/>
      <c r="K943" s="1419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921</v>
      </c>
      <c r="E944" s="296">
        <f>F944+G944+H944</f>
        <v>0</v>
      </c>
      <c r="F944" s="158"/>
      <c r="G944" s="159"/>
      <c r="H944" s="1421"/>
      <c r="I944" s="158"/>
      <c r="J944" s="159"/>
      <c r="K944" s="1421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922</v>
      </c>
      <c r="E945" s="288">
        <f>F945+G945+H945</f>
        <v>0</v>
      </c>
      <c r="F945" s="173"/>
      <c r="G945" s="174"/>
      <c r="H945" s="1422"/>
      <c r="I945" s="173"/>
      <c r="J945" s="174"/>
      <c r="K945" s="1422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784" t="s">
        <v>729</v>
      </c>
      <c r="D946" s="1785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215</v>
      </c>
      <c r="E947" s="282">
        <f>F947+G947+H947</f>
        <v>0</v>
      </c>
      <c r="F947" s="152"/>
      <c r="G947" s="153"/>
      <c r="H947" s="1419"/>
      <c r="I947" s="152"/>
      <c r="J947" s="153"/>
      <c r="K947" s="1419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216</v>
      </c>
      <c r="E948" s="296">
        <f>F948+G948+H948</f>
        <v>0</v>
      </c>
      <c r="F948" s="158"/>
      <c r="G948" s="159"/>
      <c r="H948" s="1421"/>
      <c r="I948" s="158"/>
      <c r="J948" s="159"/>
      <c r="K948" s="1421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217</v>
      </c>
      <c r="E949" s="296">
        <f>F949+G949+H949</f>
        <v>0</v>
      </c>
      <c r="F949" s="490">
        <v>0</v>
      </c>
      <c r="G949" s="491">
        <v>0</v>
      </c>
      <c r="H949" s="160">
        <v>0</v>
      </c>
      <c r="I949" s="490">
        <v>0</v>
      </c>
      <c r="J949" s="491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218</v>
      </c>
      <c r="E950" s="296">
        <f>F950+G950+H950</f>
        <v>0</v>
      </c>
      <c r="F950" s="490">
        <v>0</v>
      </c>
      <c r="G950" s="491">
        <v>0</v>
      </c>
      <c r="H950" s="160">
        <v>0</v>
      </c>
      <c r="I950" s="490">
        <v>0</v>
      </c>
      <c r="J950" s="491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219</v>
      </c>
      <c r="E951" s="288">
        <f>F951+G951+H951</f>
        <v>0</v>
      </c>
      <c r="F951" s="173"/>
      <c r="G951" s="174"/>
      <c r="H951" s="1422"/>
      <c r="I951" s="173"/>
      <c r="J951" s="174"/>
      <c r="K951" s="1422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784" t="s">
        <v>220</v>
      </c>
      <c r="D952" s="1785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309</v>
      </c>
      <c r="E953" s="282">
        <f aca="true" t="shared" si="221" ref="E953:E958">F953+G953+H953</f>
        <v>0</v>
      </c>
      <c r="F953" s="152"/>
      <c r="G953" s="153"/>
      <c r="H953" s="1419"/>
      <c r="I953" s="152"/>
      <c r="J953" s="153"/>
      <c r="K953" s="1419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221</v>
      </c>
      <c r="E954" s="288">
        <f t="shared" si="221"/>
        <v>0</v>
      </c>
      <c r="F954" s="173"/>
      <c r="G954" s="174"/>
      <c r="H954" s="1422"/>
      <c r="I954" s="173"/>
      <c r="J954" s="174"/>
      <c r="K954" s="1422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784" t="s">
        <v>222</v>
      </c>
      <c r="D955" s="1785"/>
      <c r="E955" s="311">
        <f t="shared" si="221"/>
        <v>0</v>
      </c>
      <c r="F955" s="1423"/>
      <c r="G955" s="1424"/>
      <c r="H955" s="1425"/>
      <c r="I955" s="1423"/>
      <c r="J955" s="1424"/>
      <c r="K955" s="1425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790" t="s">
        <v>223</v>
      </c>
      <c r="D956" s="1791"/>
      <c r="E956" s="311">
        <f t="shared" si="221"/>
        <v>0</v>
      </c>
      <c r="F956" s="1423"/>
      <c r="G956" s="1424"/>
      <c r="H956" s="1425"/>
      <c r="I956" s="1423"/>
      <c r="J956" s="1424"/>
      <c r="K956" s="1425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790" t="s">
        <v>224</v>
      </c>
      <c r="D957" s="1791"/>
      <c r="E957" s="311">
        <f t="shared" si="221"/>
        <v>0</v>
      </c>
      <c r="F957" s="1423"/>
      <c r="G957" s="1424"/>
      <c r="H957" s="1425"/>
      <c r="I957" s="1423"/>
      <c r="J957" s="1424"/>
      <c r="K957" s="1425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790" t="s">
        <v>1675</v>
      </c>
      <c r="D958" s="1791"/>
      <c r="E958" s="311">
        <f t="shared" si="221"/>
        <v>0</v>
      </c>
      <c r="F958" s="1423"/>
      <c r="G958" s="1424"/>
      <c r="H958" s="1425"/>
      <c r="I958" s="1423"/>
      <c r="J958" s="1424"/>
      <c r="K958" s="1425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784" t="s">
        <v>225</v>
      </c>
      <c r="D959" s="1785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2009</v>
      </c>
      <c r="E960" s="282">
        <f aca="true" t="shared" si="224" ref="E960:E967">F960+G960+H960</f>
        <v>0</v>
      </c>
      <c r="F960" s="152"/>
      <c r="G960" s="153"/>
      <c r="H960" s="1419"/>
      <c r="I960" s="152"/>
      <c r="J960" s="153"/>
      <c r="K960" s="1419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226</v>
      </c>
      <c r="E961" s="282">
        <f t="shared" si="224"/>
        <v>0</v>
      </c>
      <c r="F961" s="152"/>
      <c r="G961" s="153"/>
      <c r="H961" s="1419"/>
      <c r="I961" s="152"/>
      <c r="J961" s="153"/>
      <c r="K961" s="1419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227</v>
      </c>
      <c r="E962" s="327">
        <f t="shared" si="224"/>
        <v>0</v>
      </c>
      <c r="F962" s="450"/>
      <c r="G962" s="451"/>
      <c r="H962" s="1426"/>
      <c r="I962" s="450"/>
      <c r="J962" s="451"/>
      <c r="K962" s="1426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228</v>
      </c>
      <c r="E963" s="352">
        <f t="shared" si="224"/>
        <v>0</v>
      </c>
      <c r="F963" s="637"/>
      <c r="G963" s="638"/>
      <c r="H963" s="1427"/>
      <c r="I963" s="637"/>
      <c r="J963" s="638"/>
      <c r="K963" s="1427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229</v>
      </c>
      <c r="E964" s="336">
        <f t="shared" si="224"/>
        <v>0</v>
      </c>
      <c r="F964" s="601"/>
      <c r="G964" s="602"/>
      <c r="H964" s="1428"/>
      <c r="I964" s="601"/>
      <c r="J964" s="602"/>
      <c r="K964" s="1428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2010</v>
      </c>
      <c r="E965" s="321">
        <f t="shared" si="224"/>
        <v>0</v>
      </c>
      <c r="F965" s="455"/>
      <c r="G965" s="456"/>
      <c r="H965" s="1429"/>
      <c r="I965" s="455"/>
      <c r="J965" s="456"/>
      <c r="K965" s="1429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230</v>
      </c>
      <c r="E966" s="321">
        <f t="shared" si="224"/>
        <v>0</v>
      </c>
      <c r="F966" s="455"/>
      <c r="G966" s="456"/>
      <c r="H966" s="1429"/>
      <c r="I966" s="455"/>
      <c r="J966" s="456"/>
      <c r="K966" s="1429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231</v>
      </c>
      <c r="E967" s="288">
        <f t="shared" si="224"/>
        <v>0</v>
      </c>
      <c r="F967" s="173"/>
      <c r="G967" s="174"/>
      <c r="H967" s="1422"/>
      <c r="I967" s="173"/>
      <c r="J967" s="174"/>
      <c r="K967" s="1422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232</v>
      </c>
      <c r="D968" s="1703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233</v>
      </c>
      <c r="E969" s="282">
        <f aca="true" t="shared" si="227" ref="E969:E977">F969+G969+H969</f>
        <v>0</v>
      </c>
      <c r="F969" s="488">
        <v>0</v>
      </c>
      <c r="G969" s="489">
        <v>0</v>
      </c>
      <c r="H969" s="154">
        <v>0</v>
      </c>
      <c r="I969" s="488">
        <v>0</v>
      </c>
      <c r="J969" s="489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722</v>
      </c>
      <c r="E970" s="296">
        <f t="shared" si="227"/>
        <v>0</v>
      </c>
      <c r="F970" s="490">
        <v>0</v>
      </c>
      <c r="G970" s="491">
        <v>0</v>
      </c>
      <c r="H970" s="160">
        <v>0</v>
      </c>
      <c r="I970" s="490">
        <v>0</v>
      </c>
      <c r="J970" s="491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234</v>
      </c>
      <c r="E971" s="296">
        <f t="shared" si="227"/>
        <v>0</v>
      </c>
      <c r="F971" s="490">
        <v>0</v>
      </c>
      <c r="G971" s="491">
        <v>0</v>
      </c>
      <c r="H971" s="160">
        <v>0</v>
      </c>
      <c r="I971" s="490">
        <v>0</v>
      </c>
      <c r="J971" s="491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235</v>
      </c>
      <c r="E972" s="296">
        <f t="shared" si="227"/>
        <v>0</v>
      </c>
      <c r="F972" s="490">
        <v>0</v>
      </c>
      <c r="G972" s="491">
        <v>0</v>
      </c>
      <c r="H972" s="160">
        <v>0</v>
      </c>
      <c r="I972" s="490">
        <v>0</v>
      </c>
      <c r="J972" s="491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236</v>
      </c>
      <c r="E973" s="296">
        <f t="shared" si="227"/>
        <v>0</v>
      </c>
      <c r="F973" s="490">
        <v>0</v>
      </c>
      <c r="G973" s="491">
        <v>0</v>
      </c>
      <c r="H973" s="160">
        <v>0</v>
      </c>
      <c r="I973" s="490">
        <v>0</v>
      </c>
      <c r="J973" s="491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1672</v>
      </c>
      <c r="E974" s="288">
        <f t="shared" si="227"/>
        <v>0</v>
      </c>
      <c r="F974" s="492">
        <v>0</v>
      </c>
      <c r="G974" s="493">
        <v>0</v>
      </c>
      <c r="H974" s="175">
        <v>0</v>
      </c>
      <c r="I974" s="492">
        <v>0</v>
      </c>
      <c r="J974" s="493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784" t="s">
        <v>237</v>
      </c>
      <c r="D975" s="1785"/>
      <c r="E975" s="311">
        <f t="shared" si="227"/>
        <v>0</v>
      </c>
      <c r="F975" s="1472">
        <v>0</v>
      </c>
      <c r="G975" s="1473">
        <v>0</v>
      </c>
      <c r="H975" s="1474">
        <v>0</v>
      </c>
      <c r="I975" s="1472">
        <v>0</v>
      </c>
      <c r="J975" s="1473">
        <v>0</v>
      </c>
      <c r="K975" s="1474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784" t="s">
        <v>238</v>
      </c>
      <c r="D976" s="1785"/>
      <c r="E976" s="311">
        <f t="shared" si="227"/>
        <v>0</v>
      </c>
      <c r="F976" s="1423"/>
      <c r="G976" s="1424"/>
      <c r="H976" s="1425"/>
      <c r="I976" s="1423"/>
      <c r="J976" s="1424"/>
      <c r="K976" s="1425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784" t="s">
        <v>239</v>
      </c>
      <c r="D977" s="1785"/>
      <c r="E977" s="311">
        <f t="shared" si="227"/>
        <v>0</v>
      </c>
      <c r="F977" s="1473">
        <v>0</v>
      </c>
      <c r="G977" s="1473">
        <v>0</v>
      </c>
      <c r="H977" s="1473">
        <v>0</v>
      </c>
      <c r="I977" s="1473">
        <v>0</v>
      </c>
      <c r="J977" s="1473">
        <v>0</v>
      </c>
      <c r="K977" s="1473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784" t="s">
        <v>240</v>
      </c>
      <c r="D978" s="1785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241</v>
      </c>
      <c r="E979" s="282">
        <f aca="true" t="shared" si="231" ref="E979:E984">F979+G979+H979</f>
        <v>0</v>
      </c>
      <c r="F979" s="152"/>
      <c r="G979" s="153"/>
      <c r="H979" s="1419"/>
      <c r="I979" s="152"/>
      <c r="J979" s="153"/>
      <c r="K979" s="1419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242</v>
      </c>
      <c r="E980" s="296">
        <f t="shared" si="231"/>
        <v>0</v>
      </c>
      <c r="F980" s="158"/>
      <c r="G980" s="159"/>
      <c r="H980" s="1421"/>
      <c r="I980" s="158"/>
      <c r="J980" s="159"/>
      <c r="K980" s="1421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243</v>
      </c>
      <c r="E981" s="296">
        <f t="shared" si="231"/>
        <v>0</v>
      </c>
      <c r="F981" s="158"/>
      <c r="G981" s="159"/>
      <c r="H981" s="1421"/>
      <c r="I981" s="158"/>
      <c r="J981" s="159"/>
      <c r="K981" s="1421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244</v>
      </c>
      <c r="E982" s="296">
        <f t="shared" si="231"/>
        <v>0</v>
      </c>
      <c r="F982" s="158"/>
      <c r="G982" s="159"/>
      <c r="H982" s="1421"/>
      <c r="I982" s="158"/>
      <c r="J982" s="159"/>
      <c r="K982" s="1421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245</v>
      </c>
      <c r="E983" s="296">
        <f t="shared" si="231"/>
        <v>0</v>
      </c>
      <c r="F983" s="158"/>
      <c r="G983" s="159"/>
      <c r="H983" s="1421"/>
      <c r="I983" s="158"/>
      <c r="J983" s="159"/>
      <c r="K983" s="1421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246</v>
      </c>
      <c r="E984" s="288">
        <f t="shared" si="231"/>
        <v>0</v>
      </c>
      <c r="F984" s="173"/>
      <c r="G984" s="174"/>
      <c r="H984" s="1422"/>
      <c r="I984" s="173"/>
      <c r="J984" s="174"/>
      <c r="K984" s="1422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784" t="s">
        <v>1676</v>
      </c>
      <c r="D985" s="1785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247</v>
      </c>
      <c r="E986" s="282">
        <f aca="true" t="shared" si="234" ref="E986:E991">F986+G986+H986</f>
        <v>0</v>
      </c>
      <c r="F986" s="152"/>
      <c r="G986" s="153"/>
      <c r="H986" s="1419"/>
      <c r="I986" s="152"/>
      <c r="J986" s="153"/>
      <c r="K986" s="1419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248</v>
      </c>
      <c r="E987" s="296">
        <f t="shared" si="234"/>
        <v>0</v>
      </c>
      <c r="F987" s="158"/>
      <c r="G987" s="159"/>
      <c r="H987" s="1421"/>
      <c r="I987" s="158"/>
      <c r="J987" s="159"/>
      <c r="K987" s="1421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249</v>
      </c>
      <c r="E988" s="288">
        <f t="shared" si="234"/>
        <v>0</v>
      </c>
      <c r="F988" s="173"/>
      <c r="G988" s="174"/>
      <c r="H988" s="1422"/>
      <c r="I988" s="173"/>
      <c r="J988" s="174"/>
      <c r="K988" s="1422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784" t="s">
        <v>1673</v>
      </c>
      <c r="D989" s="1785"/>
      <c r="E989" s="311">
        <f t="shared" si="234"/>
        <v>0</v>
      </c>
      <c r="F989" s="1423"/>
      <c r="G989" s="1424"/>
      <c r="H989" s="1425"/>
      <c r="I989" s="1423"/>
      <c r="J989" s="1424"/>
      <c r="K989" s="1425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784" t="s">
        <v>1674</v>
      </c>
      <c r="D990" s="1785"/>
      <c r="E990" s="311">
        <f t="shared" si="234"/>
        <v>0</v>
      </c>
      <c r="F990" s="1423"/>
      <c r="G990" s="1424"/>
      <c r="H990" s="1425"/>
      <c r="I990" s="1423"/>
      <c r="J990" s="1424"/>
      <c r="K990" s="1425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790" t="s">
        <v>250</v>
      </c>
      <c r="D991" s="1791"/>
      <c r="E991" s="311">
        <f t="shared" si="234"/>
        <v>0</v>
      </c>
      <c r="F991" s="1423"/>
      <c r="G991" s="1424"/>
      <c r="H991" s="1425"/>
      <c r="I991" s="1423"/>
      <c r="J991" s="1424"/>
      <c r="K991" s="1425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784" t="s">
        <v>276</v>
      </c>
      <c r="D992" s="1785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277</v>
      </c>
      <c r="E993" s="282">
        <f>F993+G993+H993</f>
        <v>0</v>
      </c>
      <c r="F993" s="152"/>
      <c r="G993" s="153"/>
      <c r="H993" s="1419"/>
      <c r="I993" s="152"/>
      <c r="J993" s="153"/>
      <c r="K993" s="1419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278</v>
      </c>
      <c r="E994" s="288">
        <f>F994+G994+H994</f>
        <v>0</v>
      </c>
      <c r="F994" s="173"/>
      <c r="G994" s="174"/>
      <c r="H994" s="1422"/>
      <c r="I994" s="173"/>
      <c r="J994" s="174"/>
      <c r="K994" s="1422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792" t="s">
        <v>251</v>
      </c>
      <c r="D995" s="1793"/>
      <c r="E995" s="311">
        <f>F995+G995+H995</f>
        <v>0</v>
      </c>
      <c r="F995" s="1423"/>
      <c r="G995" s="1424"/>
      <c r="H995" s="1425"/>
      <c r="I995" s="1423"/>
      <c r="J995" s="1424"/>
      <c r="K995" s="1425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792" t="s">
        <v>252</v>
      </c>
      <c r="D996" s="1793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253</v>
      </c>
      <c r="E997" s="282">
        <f aca="true" t="shared" si="238" ref="E997:E1003">F997+G997+H997</f>
        <v>0</v>
      </c>
      <c r="F997" s="152"/>
      <c r="G997" s="153"/>
      <c r="H997" s="1419"/>
      <c r="I997" s="152"/>
      <c r="J997" s="153"/>
      <c r="K997" s="1419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254</v>
      </c>
      <c r="E998" s="296">
        <f t="shared" si="238"/>
        <v>0</v>
      </c>
      <c r="F998" s="158"/>
      <c r="G998" s="159"/>
      <c r="H998" s="1421"/>
      <c r="I998" s="158"/>
      <c r="J998" s="159"/>
      <c r="K998" s="1421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627</v>
      </c>
      <c r="E999" s="296">
        <f t="shared" si="238"/>
        <v>0</v>
      </c>
      <c r="F999" s="158"/>
      <c r="G999" s="159"/>
      <c r="H999" s="1421"/>
      <c r="I999" s="158"/>
      <c r="J999" s="159"/>
      <c r="K999" s="1421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628</v>
      </c>
      <c r="E1000" s="296">
        <f t="shared" si="238"/>
        <v>0</v>
      </c>
      <c r="F1000" s="158"/>
      <c r="G1000" s="159"/>
      <c r="H1000" s="1421"/>
      <c r="I1000" s="158"/>
      <c r="J1000" s="159"/>
      <c r="K1000" s="1421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629</v>
      </c>
      <c r="E1001" s="296">
        <f t="shared" si="238"/>
        <v>0</v>
      </c>
      <c r="F1001" s="158"/>
      <c r="G1001" s="159"/>
      <c r="H1001" s="1421"/>
      <c r="I1001" s="158"/>
      <c r="J1001" s="159"/>
      <c r="K1001" s="1421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630</v>
      </c>
      <c r="E1002" s="296">
        <f t="shared" si="238"/>
        <v>0</v>
      </c>
      <c r="F1002" s="158"/>
      <c r="G1002" s="159"/>
      <c r="H1002" s="1421"/>
      <c r="I1002" s="158"/>
      <c r="J1002" s="159"/>
      <c r="K1002" s="1421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631</v>
      </c>
      <c r="E1003" s="288">
        <f t="shared" si="238"/>
        <v>0</v>
      </c>
      <c r="F1003" s="173"/>
      <c r="G1003" s="174"/>
      <c r="H1003" s="1422"/>
      <c r="I1003" s="173"/>
      <c r="J1003" s="174"/>
      <c r="K1003" s="1422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792" t="s">
        <v>632</v>
      </c>
      <c r="D1004" s="1793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310</v>
      </c>
      <c r="E1005" s="282">
        <f>F1005+G1005+H1005</f>
        <v>0</v>
      </c>
      <c r="F1005" s="152"/>
      <c r="G1005" s="153"/>
      <c r="H1005" s="1419"/>
      <c r="I1005" s="152"/>
      <c r="J1005" s="153"/>
      <c r="K1005" s="1419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633</v>
      </c>
      <c r="E1006" s="288">
        <f>F1006+G1006+H1006</f>
        <v>0</v>
      </c>
      <c r="F1006" s="173"/>
      <c r="G1006" s="174"/>
      <c r="H1006" s="1422"/>
      <c r="I1006" s="173"/>
      <c r="J1006" s="174"/>
      <c r="K1006" s="1422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792" t="s">
        <v>692</v>
      </c>
      <c r="D1007" s="1793"/>
      <c r="E1007" s="311">
        <f>F1007+G1007+H1007</f>
        <v>0</v>
      </c>
      <c r="F1007" s="1423"/>
      <c r="G1007" s="1424"/>
      <c r="H1007" s="1425"/>
      <c r="I1007" s="1423"/>
      <c r="J1007" s="1424"/>
      <c r="K1007" s="1425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784" t="s">
        <v>693</v>
      </c>
      <c r="D1008" s="1785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694</v>
      </c>
      <c r="E1009" s="282">
        <f>F1009+G1009+H1009</f>
        <v>0</v>
      </c>
      <c r="F1009" s="152"/>
      <c r="G1009" s="153"/>
      <c r="H1009" s="1419"/>
      <c r="I1009" s="152"/>
      <c r="J1009" s="153"/>
      <c r="K1009" s="1419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695</v>
      </c>
      <c r="E1010" s="296">
        <f>F1010+G1010+H1010</f>
        <v>0</v>
      </c>
      <c r="F1010" s="158"/>
      <c r="G1010" s="159"/>
      <c r="H1010" s="1421"/>
      <c r="I1010" s="158"/>
      <c r="J1010" s="159"/>
      <c r="K1010" s="1421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696</v>
      </c>
      <c r="E1011" s="296">
        <f>F1011+G1011+H1011</f>
        <v>0</v>
      </c>
      <c r="F1011" s="158"/>
      <c r="G1011" s="159"/>
      <c r="H1011" s="1421"/>
      <c r="I1011" s="158"/>
      <c r="J1011" s="159"/>
      <c r="K1011" s="1421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697</v>
      </c>
      <c r="E1012" s="288">
        <f>F1012+G1012+H1012</f>
        <v>0</v>
      </c>
      <c r="F1012" s="173"/>
      <c r="G1012" s="174"/>
      <c r="H1012" s="1422"/>
      <c r="I1012" s="173"/>
      <c r="J1012" s="174"/>
      <c r="K1012" s="1422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786" t="s">
        <v>923</v>
      </c>
      <c r="D1013" s="1787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698</v>
      </c>
      <c r="E1014" s="282">
        <f>F1014+G1014+H1014</f>
        <v>0</v>
      </c>
      <c r="F1014" s="1473">
        <v>0</v>
      </c>
      <c r="G1014" s="1473">
        <v>0</v>
      </c>
      <c r="H1014" s="1473">
        <v>0</v>
      </c>
      <c r="I1014" s="1473">
        <v>0</v>
      </c>
      <c r="J1014" s="1473">
        <v>0</v>
      </c>
      <c r="K1014" s="1473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699</v>
      </c>
      <c r="E1015" s="315">
        <f>F1015+G1015+H1015</f>
        <v>0</v>
      </c>
      <c r="F1015" s="1473">
        <v>0</v>
      </c>
      <c r="G1015" s="1473">
        <v>0</v>
      </c>
      <c r="H1015" s="1473">
        <v>0</v>
      </c>
      <c r="I1015" s="1473">
        <v>0</v>
      </c>
      <c r="J1015" s="1473">
        <v>0</v>
      </c>
      <c r="K1015" s="1473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700</v>
      </c>
      <c r="E1016" s="378">
        <f>F1016+G1016+H1016</f>
        <v>0</v>
      </c>
      <c r="F1016" s="1473">
        <v>0</v>
      </c>
      <c r="G1016" s="1473">
        <v>0</v>
      </c>
      <c r="H1016" s="1473">
        <v>0</v>
      </c>
      <c r="I1016" s="1473">
        <v>0</v>
      </c>
      <c r="J1016" s="1473">
        <v>0</v>
      </c>
      <c r="K1016" s="1473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3"/>
      <c r="C1017" s="1788" t="s">
        <v>701</v>
      </c>
      <c r="D1017" s="1789"/>
      <c r="E1017" s="1439"/>
      <c r="F1017" s="1439"/>
      <c r="G1017" s="1439"/>
      <c r="H1017" s="1439"/>
      <c r="I1017" s="1439"/>
      <c r="J1017" s="1439"/>
      <c r="K1017" s="1439"/>
      <c r="L1017" s="1440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788" t="s">
        <v>701</v>
      </c>
      <c r="D1018" s="1789"/>
      <c r="E1018" s="383">
        <f>F1018+G1018+H1018</f>
        <v>0</v>
      </c>
      <c r="F1018" s="1430"/>
      <c r="G1018" s="1431"/>
      <c r="H1018" s="1432"/>
      <c r="I1018" s="1462">
        <v>0</v>
      </c>
      <c r="J1018" s="1463">
        <v>0</v>
      </c>
      <c r="K1018" s="1464">
        <v>0</v>
      </c>
      <c r="L1018" s="383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434"/>
      <c r="C1019" s="1435"/>
      <c r="D1019" s="1436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437"/>
      <c r="C1020" s="111"/>
      <c r="D1020" s="1438"/>
      <c r="E1020" s="219"/>
      <c r="F1020" s="219"/>
      <c r="G1020" s="219"/>
      <c r="H1020" s="219"/>
      <c r="I1020" s="219"/>
      <c r="J1020" s="219"/>
      <c r="K1020" s="219"/>
      <c r="L1020" s="390"/>
      <c r="M1020" s="12">
        <f t="shared" si="229"/>
      </c>
      <c r="N1020" s="13"/>
    </row>
    <row r="1021" spans="1:14" ht="15.75">
      <c r="A1021" s="23">
        <v>745</v>
      </c>
      <c r="B1021" s="1437"/>
      <c r="C1021" s="111"/>
      <c r="D1021" s="1438"/>
      <c r="E1021" s="219"/>
      <c r="F1021" s="219"/>
      <c r="G1021" s="219"/>
      <c r="H1021" s="219"/>
      <c r="I1021" s="219"/>
      <c r="J1021" s="219"/>
      <c r="K1021" s="219"/>
      <c r="L1021" s="390"/>
      <c r="M1021" s="12">
        <f t="shared" si="229"/>
      </c>
      <c r="N1021" s="13"/>
    </row>
    <row r="1022" spans="1:14" ht="16.5" thickBot="1">
      <c r="A1022" s="22">
        <v>750</v>
      </c>
      <c r="B1022" s="1465"/>
      <c r="C1022" s="394" t="s">
        <v>748</v>
      </c>
      <c r="D1022" s="1433">
        <f>+B1022</f>
        <v>0</v>
      </c>
      <c r="E1022" s="396">
        <f aca="true" t="shared" si="243" ref="E1022:L1022">SUM(E906,E909,E915,E923,E924,E942,E946,E952,E955,E956,E957,E958,E959,E968,E975,E976,E977,E978,E985,E989,E990,E991,E992,E995,E996,E1004,E1007,E1008,E1013)+E1018</f>
        <v>0</v>
      </c>
      <c r="F1022" s="397">
        <f t="shared" si="243"/>
        <v>0</v>
      </c>
      <c r="G1022" s="398">
        <f t="shared" si="243"/>
        <v>0</v>
      </c>
      <c r="H1022" s="399">
        <f>SUM(H906,H909,H915,H923,H924,H942,H946,H952,H955,H956,H957,H958,H959,H968,H975,H976,H977,H978,H985,H989,H990,H991,H992,H995,H996,H1004,H1007,H1008,H1013)+H1018</f>
        <v>0</v>
      </c>
      <c r="I1022" s="397">
        <f t="shared" si="243"/>
        <v>419</v>
      </c>
      <c r="J1022" s="398">
        <f t="shared" si="243"/>
        <v>0</v>
      </c>
      <c r="K1022" s="399">
        <f t="shared" si="243"/>
        <v>0</v>
      </c>
      <c r="L1022" s="396">
        <f t="shared" si="243"/>
        <v>419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120</v>
      </c>
      <c r="C1023" s="1"/>
      <c r="L1023" s="6"/>
      <c r="M1023" s="7">
        <f>(IF($E1022&lt;&gt;0,$M$2,IF($L1022&lt;&gt;0,$M$2,"")))</f>
        <v>1</v>
      </c>
    </row>
    <row r="1024" spans="1:13" ht="15.75">
      <c r="A1024" s="23">
        <v>760</v>
      </c>
      <c r="B1024" s="1368"/>
      <c r="C1024" s="1368"/>
      <c r="D1024" s="1369"/>
      <c r="E1024" s="1368"/>
      <c r="F1024" s="1368"/>
      <c r="G1024" s="1368"/>
      <c r="H1024" s="1368"/>
      <c r="I1024" s="1368"/>
      <c r="J1024" s="1368"/>
      <c r="K1024" s="1368"/>
      <c r="L1024" s="1370"/>
      <c r="M1024" s="7">
        <f>(IF($E1022&lt;&gt;0,$M$2,IF($L1022&lt;&gt;0,$M$2,"")))</f>
        <v>1</v>
      </c>
    </row>
    <row r="1025" spans="1:14" ht="18.75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4" ht="18.75">
      <c r="A1026" s="22">
        <v>775</v>
      </c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77"/>
      <c r="M1026" s="74">
        <f>(IF(E1021&lt;&gt;0,$G$2,IF(L1021&lt;&gt;0,$G$2,"")))</f>
      </c>
      <c r="N1026" s="65"/>
    </row>
    <row r="1027" ht="15.75">
      <c r="A1027" s="23">
        <v>780</v>
      </c>
    </row>
    <row r="1028" ht="15.75">
      <c r="A1028" s="23">
        <v>785</v>
      </c>
    </row>
    <row r="1029" ht="15.75">
      <c r="A1029" s="23">
        <v>790</v>
      </c>
    </row>
    <row r="1030" ht="15.75">
      <c r="A1030" s="23">
        <v>795</v>
      </c>
    </row>
    <row r="1031" ht="15.75">
      <c r="A1031" s="22">
        <v>805</v>
      </c>
    </row>
    <row r="1032" ht="15.75">
      <c r="A1032" s="23">
        <v>810</v>
      </c>
    </row>
    <row r="1033" ht="15.75">
      <c r="A1033" s="23">
        <v>815</v>
      </c>
    </row>
    <row r="1034" ht="15.75">
      <c r="A1034" s="28">
        <v>525</v>
      </c>
    </row>
    <row r="1035" ht="15.75">
      <c r="A1035" s="22">
        <v>820</v>
      </c>
    </row>
    <row r="1036" ht="15.75">
      <c r="A1036" s="23">
        <v>821</v>
      </c>
    </row>
    <row r="1037" ht="15.75">
      <c r="A1037" s="23">
        <v>822</v>
      </c>
    </row>
    <row r="1038" ht="15.75">
      <c r="A1038" s="23">
        <v>823</v>
      </c>
    </row>
    <row r="1039" ht="15.75">
      <c r="A1039" s="23">
        <v>825</v>
      </c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3"/>
    </row>
    <row r="1050" ht="15.75">
      <c r="A1050" s="23"/>
    </row>
    <row r="1051" ht="15.75">
      <c r="A1051" s="23"/>
    </row>
    <row r="1052" ht="15.75">
      <c r="A1052" s="23"/>
    </row>
    <row r="1053" ht="15.75">
      <c r="A1053" s="23"/>
    </row>
    <row r="1054" ht="15.75">
      <c r="A1054" s="25"/>
    </row>
    <row r="1055" ht="15.75">
      <c r="A1055" s="25">
        <v>905</v>
      </c>
    </row>
    <row r="1056" ht="15.75">
      <c r="A1056" s="25">
        <v>906</v>
      </c>
    </row>
    <row r="1057" ht="15.75">
      <c r="A1057" s="25"/>
    </row>
  </sheetData>
  <sheetProtection password="81B0" sheet="1" objects="1" scenarios="1"/>
  <mergeCells count="212">
    <mergeCell ref="C1007:D1007"/>
    <mergeCell ref="C1008:D1008"/>
    <mergeCell ref="C1013:D1013"/>
    <mergeCell ref="C1017:D1017"/>
    <mergeCell ref="C1018:D1018"/>
    <mergeCell ref="C990:D990"/>
    <mergeCell ref="C991:D991"/>
    <mergeCell ref="C992:D992"/>
    <mergeCell ref="C995:D995"/>
    <mergeCell ref="C996:D996"/>
    <mergeCell ref="C1004:D1004"/>
    <mergeCell ref="C975:D975"/>
    <mergeCell ref="C976:D976"/>
    <mergeCell ref="C977:D977"/>
    <mergeCell ref="C978:D978"/>
    <mergeCell ref="C985:D985"/>
    <mergeCell ref="C989:D989"/>
    <mergeCell ref="C952:D952"/>
    <mergeCell ref="C955:D955"/>
    <mergeCell ref="C956:D956"/>
    <mergeCell ref="C957:D957"/>
    <mergeCell ref="C958:D958"/>
    <mergeCell ref="C959:D959"/>
    <mergeCell ref="C909:D909"/>
    <mergeCell ref="C915:D915"/>
    <mergeCell ref="C923:D923"/>
    <mergeCell ref="C924:D924"/>
    <mergeCell ref="C942:D942"/>
    <mergeCell ref="C946:D946"/>
    <mergeCell ref="B890:D890"/>
    <mergeCell ref="B892:D892"/>
    <mergeCell ref="B895:D895"/>
    <mergeCell ref="E899:H899"/>
    <mergeCell ref="I899:L899"/>
    <mergeCell ref="C906:D906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</mergeCells>
  <conditionalFormatting sqref="D449">
    <cfRule type="cellIs" priority="139" dxfId="162" operator="notEqual" stopIfTrue="1">
      <formula>0</formula>
    </cfRule>
  </conditionalFormatting>
  <conditionalFormatting sqref="D600">
    <cfRule type="cellIs" priority="138" dxfId="162" operator="notEqual" stopIfTrue="1">
      <formula>0</formula>
    </cfRule>
  </conditionalFormatting>
  <conditionalFormatting sqref="E15">
    <cfRule type="cellIs" priority="132" dxfId="168" operator="equal" stopIfTrue="1">
      <formula>98</formula>
    </cfRule>
    <cfRule type="cellIs" priority="134" dxfId="169" operator="equal" stopIfTrue="1">
      <formula>96</formula>
    </cfRule>
    <cfRule type="cellIs" priority="135" dxfId="170" operator="equal" stopIfTrue="1">
      <formula>42</formula>
    </cfRule>
    <cfRule type="cellIs" priority="136" dxfId="171" operator="equal" stopIfTrue="1">
      <formula>97</formula>
    </cfRule>
    <cfRule type="cellIs" priority="137" dxfId="172" operator="equal" stopIfTrue="1">
      <formula>33</formula>
    </cfRule>
  </conditionalFormatting>
  <conditionalFormatting sqref="F15">
    <cfRule type="cellIs" priority="128" dxfId="172" operator="equal" stopIfTrue="1">
      <formula>"ЧУЖДИ СРЕДСТВА"</formula>
    </cfRule>
    <cfRule type="cellIs" priority="129" dxfId="171" operator="equal" stopIfTrue="1">
      <formula>"СЕС - ДМП"</formula>
    </cfRule>
    <cfRule type="cellIs" priority="130" dxfId="170" operator="equal" stopIfTrue="1">
      <formula>"СЕС - РА"</formula>
    </cfRule>
    <cfRule type="cellIs" priority="131" dxfId="169" operator="equal" stopIfTrue="1">
      <formula>"СЕС - ДЕС"</formula>
    </cfRule>
    <cfRule type="cellIs" priority="133" dxfId="168" operator="equal" stopIfTrue="1">
      <formula>"СЕС - КСФ"</formula>
    </cfRule>
  </conditionalFormatting>
  <conditionalFormatting sqref="F180">
    <cfRule type="cellIs" priority="116" dxfId="178" operator="equal" stopIfTrue="1">
      <formula>0</formula>
    </cfRule>
  </conditionalFormatting>
  <conditionalFormatting sqref="E182">
    <cfRule type="cellIs" priority="111" dxfId="168" operator="equal" stopIfTrue="1">
      <formula>98</formula>
    </cfRule>
    <cfRule type="cellIs" priority="112" dxfId="169" operator="equal" stopIfTrue="1">
      <formula>96</formula>
    </cfRule>
    <cfRule type="cellIs" priority="113" dxfId="170" operator="equal" stopIfTrue="1">
      <formula>42</formula>
    </cfRule>
    <cfRule type="cellIs" priority="114" dxfId="171" operator="equal" stopIfTrue="1">
      <formula>97</formula>
    </cfRule>
    <cfRule type="cellIs" priority="115" dxfId="172" operator="equal" stopIfTrue="1">
      <formula>33</formula>
    </cfRule>
  </conditionalFormatting>
  <conditionalFormatting sqref="F182">
    <cfRule type="cellIs" priority="106" dxfId="172" operator="equal" stopIfTrue="1">
      <formula>"ЧУЖДИ СРЕДСТВА"</formula>
    </cfRule>
    <cfRule type="cellIs" priority="107" dxfId="171" operator="equal" stopIfTrue="1">
      <formula>"СЕС - ДМП"</formula>
    </cfRule>
    <cfRule type="cellIs" priority="108" dxfId="170" operator="equal" stopIfTrue="1">
      <formula>"СЕС - РА"</formula>
    </cfRule>
    <cfRule type="cellIs" priority="109" dxfId="169" operator="equal" stopIfTrue="1">
      <formula>"СЕС - ДЕС"</formula>
    </cfRule>
    <cfRule type="cellIs" priority="110" dxfId="168" operator="equal" stopIfTrue="1">
      <formula>"СЕС - КСФ"</formula>
    </cfRule>
  </conditionalFormatting>
  <conditionalFormatting sqref="F355">
    <cfRule type="cellIs" priority="105" dxfId="178" operator="equal" stopIfTrue="1">
      <formula>0</formula>
    </cfRule>
  </conditionalFormatting>
  <conditionalFormatting sqref="E357">
    <cfRule type="cellIs" priority="100" dxfId="168" operator="equal" stopIfTrue="1">
      <formula>98</formula>
    </cfRule>
    <cfRule type="cellIs" priority="101" dxfId="169" operator="equal" stopIfTrue="1">
      <formula>96</formula>
    </cfRule>
    <cfRule type="cellIs" priority="102" dxfId="170" operator="equal" stopIfTrue="1">
      <formula>42</formula>
    </cfRule>
    <cfRule type="cellIs" priority="103" dxfId="171" operator="equal" stopIfTrue="1">
      <formula>97</formula>
    </cfRule>
    <cfRule type="cellIs" priority="104" dxfId="172" operator="equal" stopIfTrue="1">
      <formula>33</formula>
    </cfRule>
  </conditionalFormatting>
  <conditionalFormatting sqref="F357">
    <cfRule type="cellIs" priority="95" dxfId="172" operator="equal" stopIfTrue="1">
      <formula>"ЧУЖДИ СРЕДСТВА"</formula>
    </cfRule>
    <cfRule type="cellIs" priority="96" dxfId="171" operator="equal" stopIfTrue="1">
      <formula>"СЕС - ДМП"</formula>
    </cfRule>
    <cfRule type="cellIs" priority="97" dxfId="170" operator="equal" stopIfTrue="1">
      <formula>"СЕС - РА"</formula>
    </cfRule>
    <cfRule type="cellIs" priority="98" dxfId="169" operator="equal" stopIfTrue="1">
      <formula>"СЕС - ДЕС"</formula>
    </cfRule>
    <cfRule type="cellIs" priority="99" dxfId="168" operator="equal" stopIfTrue="1">
      <formula>"СЕС - КСФ"</formula>
    </cfRule>
  </conditionalFormatting>
  <conditionalFormatting sqref="F440">
    <cfRule type="cellIs" priority="94" dxfId="178" operator="equal" stopIfTrue="1">
      <formula>0</formula>
    </cfRule>
  </conditionalFormatting>
  <conditionalFormatting sqref="E442">
    <cfRule type="cellIs" priority="89" dxfId="168" operator="equal" stopIfTrue="1">
      <formula>98</formula>
    </cfRule>
    <cfRule type="cellIs" priority="90" dxfId="169" operator="equal" stopIfTrue="1">
      <formula>96</formula>
    </cfRule>
    <cfRule type="cellIs" priority="91" dxfId="170" operator="equal" stopIfTrue="1">
      <formula>42</formula>
    </cfRule>
    <cfRule type="cellIs" priority="92" dxfId="171" operator="equal" stopIfTrue="1">
      <formula>97</formula>
    </cfRule>
    <cfRule type="cellIs" priority="93" dxfId="172" operator="equal" stopIfTrue="1">
      <formula>33</formula>
    </cfRule>
  </conditionalFormatting>
  <conditionalFormatting sqref="F442">
    <cfRule type="cellIs" priority="84" dxfId="172" operator="equal" stopIfTrue="1">
      <formula>"ЧУЖДИ СРЕДСТВА"</formula>
    </cfRule>
    <cfRule type="cellIs" priority="85" dxfId="171" operator="equal" stopIfTrue="1">
      <formula>"СЕС - ДМП"</formula>
    </cfRule>
    <cfRule type="cellIs" priority="86" dxfId="170" operator="equal" stopIfTrue="1">
      <formula>"СЕС - РА"</formula>
    </cfRule>
    <cfRule type="cellIs" priority="87" dxfId="169" operator="equal" stopIfTrue="1">
      <formula>"СЕС - ДЕС"</formula>
    </cfRule>
    <cfRule type="cellIs" priority="88" dxfId="168" operator="equal" stopIfTrue="1">
      <formula>"СЕС - КСФ"</formula>
    </cfRule>
  </conditionalFormatting>
  <conditionalFormatting sqref="E449">
    <cfRule type="cellIs" priority="83" dxfId="179" operator="notEqual" stopIfTrue="1">
      <formula>0</formula>
    </cfRule>
  </conditionalFormatting>
  <conditionalFormatting sqref="F449">
    <cfRule type="cellIs" priority="82" dxfId="179" operator="notEqual" stopIfTrue="1">
      <formula>0</formula>
    </cfRule>
  </conditionalFormatting>
  <conditionalFormatting sqref="G449">
    <cfRule type="cellIs" priority="81" dxfId="179" operator="notEqual" stopIfTrue="1">
      <formula>0</formula>
    </cfRule>
  </conditionalFormatting>
  <conditionalFormatting sqref="H449">
    <cfRule type="cellIs" priority="80" dxfId="179" operator="notEqual" stopIfTrue="1">
      <formula>0</formula>
    </cfRule>
  </conditionalFormatting>
  <conditionalFormatting sqref="I449">
    <cfRule type="cellIs" priority="79" dxfId="179" operator="notEqual" stopIfTrue="1">
      <formula>0</formula>
    </cfRule>
  </conditionalFormatting>
  <conditionalFormatting sqref="J449">
    <cfRule type="cellIs" priority="78" dxfId="179" operator="notEqual" stopIfTrue="1">
      <formula>0</formula>
    </cfRule>
  </conditionalFormatting>
  <conditionalFormatting sqref="K449">
    <cfRule type="cellIs" priority="77" dxfId="179" operator="notEqual" stopIfTrue="1">
      <formula>0</formula>
    </cfRule>
  </conditionalFormatting>
  <conditionalFormatting sqref="L449">
    <cfRule type="cellIs" priority="76" dxfId="179" operator="notEqual" stopIfTrue="1">
      <formula>0</formula>
    </cfRule>
  </conditionalFormatting>
  <conditionalFormatting sqref="E600">
    <cfRule type="cellIs" priority="75" dxfId="179" operator="notEqual" stopIfTrue="1">
      <formula>0</formula>
    </cfRule>
  </conditionalFormatting>
  <conditionalFormatting sqref="F600:G600">
    <cfRule type="cellIs" priority="74" dxfId="179" operator="notEqual" stopIfTrue="1">
      <formula>0</formula>
    </cfRule>
  </conditionalFormatting>
  <conditionalFormatting sqref="H600">
    <cfRule type="cellIs" priority="73" dxfId="179" operator="notEqual" stopIfTrue="1">
      <formula>0</formula>
    </cfRule>
  </conditionalFormatting>
  <conditionalFormatting sqref="I600">
    <cfRule type="cellIs" priority="72" dxfId="179" operator="notEqual" stopIfTrue="1">
      <formula>0</formula>
    </cfRule>
  </conditionalFormatting>
  <conditionalFormatting sqref="J600:K600">
    <cfRule type="cellIs" priority="71" dxfId="179" operator="notEqual" stopIfTrue="1">
      <formula>0</formula>
    </cfRule>
  </conditionalFormatting>
  <conditionalFormatting sqref="L600">
    <cfRule type="cellIs" priority="70" dxfId="179" operator="notEqual" stopIfTrue="1">
      <formula>0</formula>
    </cfRule>
  </conditionalFormatting>
  <conditionalFormatting sqref="F456">
    <cfRule type="cellIs" priority="68" dxfId="178" operator="equal" stopIfTrue="1">
      <formula>0</formula>
    </cfRule>
  </conditionalFormatting>
  <conditionalFormatting sqref="E458">
    <cfRule type="cellIs" priority="63" dxfId="168" operator="equal" stopIfTrue="1">
      <formula>98</formula>
    </cfRule>
    <cfRule type="cellIs" priority="64" dxfId="169" operator="equal" stopIfTrue="1">
      <formula>96</formula>
    </cfRule>
    <cfRule type="cellIs" priority="65" dxfId="170" operator="equal" stopIfTrue="1">
      <formula>42</formula>
    </cfRule>
    <cfRule type="cellIs" priority="66" dxfId="171" operator="equal" stopIfTrue="1">
      <formula>97</formula>
    </cfRule>
    <cfRule type="cellIs" priority="67" dxfId="172" operator="equal" stopIfTrue="1">
      <formula>33</formula>
    </cfRule>
  </conditionalFormatting>
  <conditionalFormatting sqref="F458">
    <cfRule type="cellIs" priority="58" dxfId="172" operator="equal" stopIfTrue="1">
      <formula>"ЧУЖДИ СРЕДСТВА"</formula>
    </cfRule>
    <cfRule type="cellIs" priority="59" dxfId="171" operator="equal" stopIfTrue="1">
      <formula>"СЕС - ДМП"</formula>
    </cfRule>
    <cfRule type="cellIs" priority="60" dxfId="170" operator="equal" stopIfTrue="1">
      <formula>"СЕС - РА"</formula>
    </cfRule>
    <cfRule type="cellIs" priority="61" dxfId="169" operator="equal" stopIfTrue="1">
      <formula>"СЕС - ДЕС"</formula>
    </cfRule>
    <cfRule type="cellIs" priority="62" dxfId="168" operator="equal" stopIfTrue="1">
      <formula>"СЕС - КСФ"</formula>
    </cfRule>
  </conditionalFormatting>
  <conditionalFormatting sqref="I9:J9">
    <cfRule type="cellIs" priority="53" dxfId="173" operator="between" stopIfTrue="1">
      <formula>1000000000000</formula>
      <formula>9999999999999990</formula>
    </cfRule>
    <cfRule type="cellIs" priority="54" dxfId="174" operator="between" stopIfTrue="1">
      <formula>10000000000</formula>
      <formula>999999999999</formula>
    </cfRule>
    <cfRule type="cellIs" priority="55" dxfId="175" operator="between" stopIfTrue="1">
      <formula>1000000</formula>
      <formula>99999999</formula>
    </cfRule>
    <cfRule type="cellIs" priority="56" dxfId="180" operator="between" stopIfTrue="1">
      <formula>100</formula>
      <formula>9900</formula>
    </cfRule>
  </conditionalFormatting>
  <conditionalFormatting sqref="G171">
    <cfRule type="cellIs" priority="50" dxfId="48" operator="greaterThan" stopIfTrue="1">
      <formula>$G$25</formula>
    </cfRule>
  </conditionalFormatting>
  <conditionalFormatting sqref="J171">
    <cfRule type="cellIs" priority="49" dxfId="48" operator="greaterThan" stopIfTrue="1">
      <formula>$J$25</formula>
    </cfRule>
  </conditionalFormatting>
  <conditionalFormatting sqref="F619">
    <cfRule type="cellIs" priority="48" dxfId="178" operator="equal" stopIfTrue="1">
      <formula>0</formula>
    </cfRule>
  </conditionalFormatting>
  <conditionalFormatting sqref="E621">
    <cfRule type="cellIs" priority="43" dxfId="168" operator="equal" stopIfTrue="1">
      <formula>98</formula>
    </cfRule>
    <cfRule type="cellIs" priority="44" dxfId="169" operator="equal" stopIfTrue="1">
      <formula>96</formula>
    </cfRule>
    <cfRule type="cellIs" priority="45" dxfId="170" operator="equal" stopIfTrue="1">
      <formula>42</formula>
    </cfRule>
    <cfRule type="cellIs" priority="46" dxfId="171" operator="equal" stopIfTrue="1">
      <formula>97</formula>
    </cfRule>
    <cfRule type="cellIs" priority="47" dxfId="172" operator="equal" stopIfTrue="1">
      <formula>33</formula>
    </cfRule>
  </conditionalFormatting>
  <conditionalFormatting sqref="F621">
    <cfRule type="cellIs" priority="38" dxfId="172" operator="equal" stopIfTrue="1">
      <formula>"ЧУЖДИ СРЕДСТВА"</formula>
    </cfRule>
    <cfRule type="cellIs" priority="39" dxfId="171" operator="equal" stopIfTrue="1">
      <formula>"СЕС - ДМП"</formula>
    </cfRule>
    <cfRule type="cellIs" priority="40" dxfId="170" operator="equal" stopIfTrue="1">
      <formula>"СЕС - РА"</formula>
    </cfRule>
    <cfRule type="cellIs" priority="41" dxfId="169" operator="equal" stopIfTrue="1">
      <formula>"СЕС - ДЕС"</formula>
    </cfRule>
    <cfRule type="cellIs" priority="42" dxfId="168" operator="equal" stopIfTrue="1">
      <formula>"СЕС - КСФ"</formula>
    </cfRule>
  </conditionalFormatting>
  <conditionalFormatting sqref="D628">
    <cfRule type="cellIs" priority="37" dxfId="0" operator="notEqual" stopIfTrue="1">
      <formula>"ИЗБЕРЕТЕ ДЕЙНОСТ"</formula>
    </cfRule>
  </conditionalFormatting>
  <conditionalFormatting sqref="D746">
    <cfRule type="cellIs" priority="36" dxfId="181" operator="equal" stopIfTrue="1">
      <formula>0</formula>
    </cfRule>
  </conditionalFormatting>
  <conditionalFormatting sqref="C628">
    <cfRule type="cellIs" priority="35" dxfId="0" operator="notEqual" stopIfTrue="1">
      <formula>0</formula>
    </cfRule>
  </conditionalFormatting>
  <conditionalFormatting sqref="D626">
    <cfRule type="cellIs" priority="34" dxfId="0" operator="notEqual" stopIfTrue="1">
      <formula>"ИЗБЕРЕТЕ ДЕЙНОСТ"</formula>
    </cfRule>
  </conditionalFormatting>
  <conditionalFormatting sqref="C626">
    <cfRule type="cellIs" priority="33" dxfId="0" operator="notEqual" stopIfTrue="1">
      <formula>0</formula>
    </cfRule>
  </conditionalFormatting>
  <conditionalFormatting sqref="F757">
    <cfRule type="cellIs" priority="32" dxfId="178" operator="equal" stopIfTrue="1">
      <formula>0</formula>
    </cfRule>
  </conditionalFormatting>
  <conditionalFormatting sqref="E759">
    <cfRule type="cellIs" priority="27" dxfId="168" operator="equal" stopIfTrue="1">
      <formula>98</formula>
    </cfRule>
    <cfRule type="cellIs" priority="28" dxfId="169" operator="equal" stopIfTrue="1">
      <formula>96</formula>
    </cfRule>
    <cfRule type="cellIs" priority="29" dxfId="170" operator="equal" stopIfTrue="1">
      <formula>42</formula>
    </cfRule>
    <cfRule type="cellIs" priority="30" dxfId="171" operator="equal" stopIfTrue="1">
      <formula>97</formula>
    </cfRule>
    <cfRule type="cellIs" priority="31" dxfId="172" operator="equal" stopIfTrue="1">
      <formula>33</formula>
    </cfRule>
  </conditionalFormatting>
  <conditionalFormatting sqref="F759">
    <cfRule type="cellIs" priority="22" dxfId="172" operator="equal" stopIfTrue="1">
      <formula>"ЧУЖДИ СРЕДСТВА"</formula>
    </cfRule>
    <cfRule type="cellIs" priority="23" dxfId="171" operator="equal" stopIfTrue="1">
      <formula>"СЕС - ДМП"</formula>
    </cfRule>
    <cfRule type="cellIs" priority="24" dxfId="170" operator="equal" stopIfTrue="1">
      <formula>"СЕС - РА"</formula>
    </cfRule>
    <cfRule type="cellIs" priority="25" dxfId="169" operator="equal" stopIfTrue="1">
      <formula>"СЕС - ДЕС"</formula>
    </cfRule>
    <cfRule type="cellIs" priority="26" dxfId="168" operator="equal" stopIfTrue="1">
      <formula>"СЕС - КСФ"</formula>
    </cfRule>
  </conditionalFormatting>
  <conditionalFormatting sqref="D766">
    <cfRule type="cellIs" priority="21" dxfId="0" operator="notEqual" stopIfTrue="1">
      <formula>"ИЗБЕРЕТЕ ДЕЙНОСТ"</formula>
    </cfRule>
  </conditionalFormatting>
  <conditionalFormatting sqref="D884">
    <cfRule type="cellIs" priority="20" dxfId="181" operator="equal" stopIfTrue="1">
      <formula>0</formula>
    </cfRule>
  </conditionalFormatting>
  <conditionalFormatting sqref="C766">
    <cfRule type="cellIs" priority="19" dxfId="0" operator="notEqual" stopIfTrue="1">
      <formula>0</formula>
    </cfRule>
  </conditionalFormatting>
  <conditionalFormatting sqref="D764">
    <cfRule type="cellIs" priority="18" dxfId="0" operator="notEqual" stopIfTrue="1">
      <formula>"ИЗБЕРЕТЕ ДЕЙНОСТ"</formula>
    </cfRule>
  </conditionalFormatting>
  <conditionalFormatting sqref="C764">
    <cfRule type="cellIs" priority="17" dxfId="0" operator="notEqual" stopIfTrue="1">
      <formula>0</formula>
    </cfRule>
  </conditionalFormatting>
  <conditionalFormatting sqref="F895">
    <cfRule type="cellIs" priority="16" dxfId="178" operator="equal" stopIfTrue="1">
      <formula>0</formula>
    </cfRule>
  </conditionalFormatting>
  <conditionalFormatting sqref="E897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897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D904">
    <cfRule type="cellIs" priority="5" dxfId="0" operator="notEqual" stopIfTrue="1">
      <formula>"ИЗБЕРЕТЕ ДЕЙНОСТ"</formula>
    </cfRule>
  </conditionalFormatting>
  <conditionalFormatting sqref="D1022">
    <cfRule type="cellIs" priority="4" dxfId="181" operator="equal" stopIfTrue="1">
      <formula>0</formula>
    </cfRule>
  </conditionalFormatting>
  <conditionalFormatting sqref="C904">
    <cfRule type="cellIs" priority="3" dxfId="0" operator="notEqual" stopIfTrue="1">
      <formula>0</formula>
    </cfRule>
  </conditionalFormatting>
  <conditionalFormatting sqref="D902">
    <cfRule type="cellIs" priority="2" dxfId="0" operator="notEqual" stopIfTrue="1">
      <formula>"ИЗБЕРЕТЕ ДЕЙНОСТ"</formula>
    </cfRule>
  </conditionalFormatting>
  <conditionalFormatting sqref="C90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">
      <formula1>OP_LIST</formula1>
    </dataValidation>
    <dataValidation type="list" allowBlank="1" showInputMessage="1" showErrorMessage="1" promptTitle="ВЪВЕДЕТЕ ДЕЙНОСТ" sqref="D628 D766 D90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1677</v>
      </c>
    </row>
    <row r="3" spans="1:3" ht="35.25" customHeight="1">
      <c r="A3" s="1492">
        <v>33</v>
      </c>
      <c r="B3" s="1493" t="s">
        <v>1223</v>
      </c>
      <c r="C3" s="1495" t="s">
        <v>1678</v>
      </c>
    </row>
    <row r="4" spans="1:3" ht="35.25" customHeight="1">
      <c r="A4" s="1492">
        <v>42</v>
      </c>
      <c r="B4" s="1493" t="s">
        <v>1224</v>
      </c>
      <c r="C4" s="1496" t="s">
        <v>1679</v>
      </c>
    </row>
    <row r="5" spans="1:3" ht="30">
      <c r="A5" s="1492">
        <v>96</v>
      </c>
      <c r="B5" s="1493" t="s">
        <v>1225</v>
      </c>
      <c r="C5" s="1496" t="s">
        <v>1680</v>
      </c>
    </row>
    <row r="6" spans="1:3" ht="30">
      <c r="A6" s="1492">
        <v>97</v>
      </c>
      <c r="B6" s="1493" t="s">
        <v>1226</v>
      </c>
      <c r="C6" s="1496" t="s">
        <v>1681</v>
      </c>
    </row>
    <row r="7" spans="1:3" ht="30">
      <c r="A7" s="1492">
        <v>98</v>
      </c>
      <c r="B7" s="1493" t="s">
        <v>1227</v>
      </c>
      <c r="C7" s="1496" t="s">
        <v>1682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2022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2023</v>
      </c>
      <c r="C80" s="1500">
        <v>3311</v>
      </c>
    </row>
    <row r="81" spans="1:3" ht="15.75">
      <c r="A81" s="1500">
        <v>3312</v>
      </c>
      <c r="B81" s="1504" t="s">
        <v>2024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2015</v>
      </c>
      <c r="C83" s="1500">
        <v>3321</v>
      </c>
    </row>
    <row r="84" spans="1:3" ht="15.75">
      <c r="A84" s="1500">
        <v>3322</v>
      </c>
      <c r="B84" s="1504" t="s">
        <v>2016</v>
      </c>
      <c r="C84" s="1500">
        <v>3322</v>
      </c>
    </row>
    <row r="85" spans="1:3" ht="15.75">
      <c r="A85" s="1500">
        <v>3323</v>
      </c>
      <c r="B85" s="1506" t="s">
        <v>2014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2017</v>
      </c>
      <c r="C87" s="1500">
        <v>3325</v>
      </c>
    </row>
    <row r="88" spans="1:3" ht="15.75">
      <c r="A88" s="1500">
        <v>3326</v>
      </c>
      <c r="B88" s="1503" t="s">
        <v>2018</v>
      </c>
      <c r="C88" s="1500">
        <v>3326</v>
      </c>
    </row>
    <row r="89" spans="1:3" ht="15.75">
      <c r="A89" s="1500">
        <v>3327</v>
      </c>
      <c r="B89" s="1503" t="s">
        <v>2019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2020</v>
      </c>
      <c r="C94" s="1500">
        <v>3337</v>
      </c>
    </row>
    <row r="95" spans="1:3" ht="15.75">
      <c r="A95" s="1500">
        <v>3338</v>
      </c>
      <c r="B95" s="1503" t="s">
        <v>2021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2025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2026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2027</v>
      </c>
      <c r="C118" s="1500">
        <v>4457</v>
      </c>
    </row>
    <row r="119" spans="1:3" ht="15.75">
      <c r="A119" s="1500">
        <v>4458</v>
      </c>
      <c r="B119" s="1511" t="s">
        <v>2028</v>
      </c>
      <c r="C119" s="1500">
        <v>4458</v>
      </c>
    </row>
    <row r="120" spans="1:3" ht="15.75">
      <c r="A120" s="1500">
        <v>4459</v>
      </c>
      <c r="B120" s="1511" t="s">
        <v>1683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2046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2047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1684</v>
      </c>
    </row>
    <row r="310" ht="18.75" thickBot="1">
      <c r="B310" s="1517" t="s">
        <v>1685</v>
      </c>
    </row>
    <row r="311" spans="1:2" ht="16.5">
      <c r="A311" s="1525" t="s">
        <v>1268</v>
      </c>
      <c r="B311" s="1526" t="s">
        <v>664</v>
      </c>
    </row>
    <row r="312" spans="1:2" ht="16.5">
      <c r="A312" s="1527" t="s">
        <v>1269</v>
      </c>
      <c r="B312" s="1528" t="s">
        <v>665</v>
      </c>
    </row>
    <row r="313" spans="1:2" ht="16.5">
      <c r="A313" s="1527" t="s">
        <v>1270</v>
      </c>
      <c r="B313" s="1529" t="s">
        <v>666</v>
      </c>
    </row>
    <row r="314" spans="1:2" ht="16.5">
      <c r="A314" s="1527" t="s">
        <v>1271</v>
      </c>
      <c r="B314" s="1529" t="s">
        <v>667</v>
      </c>
    </row>
    <row r="315" spans="1:2" ht="16.5">
      <c r="A315" s="1527" t="s">
        <v>1272</v>
      </c>
      <c r="B315" s="1529" t="s">
        <v>668</v>
      </c>
    </row>
    <row r="316" spans="1:2" ht="16.5">
      <c r="A316" s="1527" t="s">
        <v>1273</v>
      </c>
      <c r="B316" s="1529" t="s">
        <v>669</v>
      </c>
    </row>
    <row r="317" spans="1:2" ht="16.5">
      <c r="A317" s="1527" t="s">
        <v>1274</v>
      </c>
      <c r="B317" s="1529" t="s">
        <v>670</v>
      </c>
    </row>
    <row r="318" spans="1:2" ht="16.5">
      <c r="A318" s="1527" t="s">
        <v>1275</v>
      </c>
      <c r="B318" s="1529" t="s">
        <v>671</v>
      </c>
    </row>
    <row r="319" spans="1:2" ht="16.5">
      <c r="A319" s="1527" t="s">
        <v>1276</v>
      </c>
      <c r="B319" s="1529" t="s">
        <v>672</v>
      </c>
    </row>
    <row r="320" spans="1:2" ht="16.5">
      <c r="A320" s="1527" t="s">
        <v>1277</v>
      </c>
      <c r="B320" s="1529" t="s">
        <v>673</v>
      </c>
    </row>
    <row r="321" spans="1:2" ht="16.5">
      <c r="A321" s="1527" t="s">
        <v>1278</v>
      </c>
      <c r="B321" s="1529" t="s">
        <v>674</v>
      </c>
    </row>
    <row r="322" spans="1:2" ht="16.5">
      <c r="A322" s="1527" t="s">
        <v>1279</v>
      </c>
      <c r="B322" s="1530" t="s">
        <v>675</v>
      </c>
    </row>
    <row r="323" spans="1:2" ht="16.5">
      <c r="A323" s="1527" t="s">
        <v>1280</v>
      </c>
      <c r="B323" s="1530" t="s">
        <v>676</v>
      </c>
    </row>
    <row r="324" spans="1:2" ht="16.5">
      <c r="A324" s="1527" t="s">
        <v>1281</v>
      </c>
      <c r="B324" s="1529" t="s">
        <v>677</v>
      </c>
    </row>
    <row r="325" spans="1:2" ht="16.5">
      <c r="A325" s="1527" t="s">
        <v>1282</v>
      </c>
      <c r="B325" s="1529" t="s">
        <v>678</v>
      </c>
    </row>
    <row r="326" spans="1:2" ht="16.5">
      <c r="A326" s="1527" t="s">
        <v>1283</v>
      </c>
      <c r="B326" s="1529" t="s">
        <v>679</v>
      </c>
    </row>
    <row r="327" spans="1:2" ht="16.5">
      <c r="A327" s="1527" t="s">
        <v>1284</v>
      </c>
      <c r="B327" s="1529" t="s">
        <v>1253</v>
      </c>
    </row>
    <row r="328" spans="1:2" ht="16.5">
      <c r="A328" s="1527" t="s">
        <v>1285</v>
      </c>
      <c r="B328" s="1529" t="s">
        <v>1254</v>
      </c>
    </row>
    <row r="329" spans="1:2" ht="16.5">
      <c r="A329" s="1527" t="s">
        <v>1286</v>
      </c>
      <c r="B329" s="1529" t="s">
        <v>680</v>
      </c>
    </row>
    <row r="330" spans="1:2" ht="16.5">
      <c r="A330" s="1527" t="s">
        <v>1287</v>
      </c>
      <c r="B330" s="1529" t="s">
        <v>681</v>
      </c>
    </row>
    <row r="331" spans="1:2" ht="16.5">
      <c r="A331" s="1527" t="s">
        <v>1288</v>
      </c>
      <c r="B331" s="1529" t="s">
        <v>1255</v>
      </c>
    </row>
    <row r="332" spans="1:2" ht="16.5">
      <c r="A332" s="1527" t="s">
        <v>1289</v>
      </c>
      <c r="B332" s="1529" t="s">
        <v>682</v>
      </c>
    </row>
    <row r="333" spans="1:2" ht="16.5">
      <c r="A333" s="1527" t="s">
        <v>1290</v>
      </c>
      <c r="B333" s="1529" t="s">
        <v>683</v>
      </c>
    </row>
    <row r="334" spans="1:2" ht="32.25" customHeight="1">
      <c r="A334" s="1531" t="s">
        <v>1291</v>
      </c>
      <c r="B334" s="1532" t="s">
        <v>72</v>
      </c>
    </row>
    <row r="335" spans="1:2" ht="16.5">
      <c r="A335" s="1533" t="s">
        <v>1292</v>
      </c>
      <c r="B335" s="1534" t="s">
        <v>73</v>
      </c>
    </row>
    <row r="336" spans="1:2" ht="16.5">
      <c r="A336" s="1533" t="s">
        <v>1293</v>
      </c>
      <c r="B336" s="1534" t="s">
        <v>74</v>
      </c>
    </row>
    <row r="337" spans="1:2" ht="16.5">
      <c r="A337" s="1533" t="s">
        <v>1294</v>
      </c>
      <c r="B337" s="1534" t="s">
        <v>1256</v>
      </c>
    </row>
    <row r="338" spans="1:2" ht="16.5">
      <c r="A338" s="1527" t="s">
        <v>1295</v>
      </c>
      <c r="B338" s="1529" t="s">
        <v>75</v>
      </c>
    </row>
    <row r="339" spans="1:2" ht="16.5">
      <c r="A339" s="1527" t="s">
        <v>1296</v>
      </c>
      <c r="B339" s="1529" t="s">
        <v>76</v>
      </c>
    </row>
    <row r="340" spans="1:2" ht="16.5">
      <c r="A340" s="1527" t="s">
        <v>1297</v>
      </c>
      <c r="B340" s="1529" t="s">
        <v>1257</v>
      </c>
    </row>
    <row r="341" spans="1:2" ht="16.5">
      <c r="A341" s="1527" t="s">
        <v>1298</v>
      </c>
      <c r="B341" s="1529" t="s">
        <v>77</v>
      </c>
    </row>
    <row r="342" spans="1:2" ht="16.5">
      <c r="A342" s="1527" t="s">
        <v>1299</v>
      </c>
      <c r="B342" s="1529" t="s">
        <v>78</v>
      </c>
    </row>
    <row r="343" spans="1:2" ht="16.5">
      <c r="A343" s="1527" t="s">
        <v>1300</v>
      </c>
      <c r="B343" s="1529" t="s">
        <v>79</v>
      </c>
    </row>
    <row r="344" spans="1:2" ht="16.5">
      <c r="A344" s="1527" t="s">
        <v>1301</v>
      </c>
      <c r="B344" s="1534" t="s">
        <v>80</v>
      </c>
    </row>
    <row r="345" spans="1:2" ht="16.5">
      <c r="A345" s="1527" t="s">
        <v>1302</v>
      </c>
      <c r="B345" s="1534" t="s">
        <v>81</v>
      </c>
    </row>
    <row r="346" spans="1:2" ht="16.5">
      <c r="A346" s="1527" t="s">
        <v>1303</v>
      </c>
      <c r="B346" s="1534" t="s">
        <v>1258</v>
      </c>
    </row>
    <row r="347" spans="1:2" ht="16.5">
      <c r="A347" s="1527" t="s">
        <v>1304</v>
      </c>
      <c r="B347" s="1529" t="s">
        <v>82</v>
      </c>
    </row>
    <row r="348" spans="1:2" ht="16.5">
      <c r="A348" s="1527" t="s">
        <v>1305</v>
      </c>
      <c r="B348" s="1529" t="s">
        <v>83</v>
      </c>
    </row>
    <row r="349" spans="1:2" ht="16.5">
      <c r="A349" s="1527" t="s">
        <v>1306</v>
      </c>
      <c r="B349" s="1534" t="s">
        <v>84</v>
      </c>
    </row>
    <row r="350" spans="1:2" ht="16.5">
      <c r="A350" s="1527" t="s">
        <v>1307</v>
      </c>
      <c r="B350" s="1529" t="s">
        <v>85</v>
      </c>
    </row>
    <row r="351" spans="1:2" ht="16.5">
      <c r="A351" s="1527" t="s">
        <v>1308</v>
      </c>
      <c r="B351" s="1529" t="s">
        <v>86</v>
      </c>
    </row>
    <row r="352" spans="1:2" ht="16.5">
      <c r="A352" s="1527" t="s">
        <v>1309</v>
      </c>
      <c r="B352" s="1529" t="s">
        <v>87</v>
      </c>
    </row>
    <row r="353" spans="1:2" ht="16.5">
      <c r="A353" s="1527" t="s">
        <v>1310</v>
      </c>
      <c r="B353" s="1529" t="s">
        <v>88</v>
      </c>
    </row>
    <row r="354" spans="1:2" ht="16.5">
      <c r="A354" s="1527" t="s">
        <v>1311</v>
      </c>
      <c r="B354" s="1529" t="s">
        <v>1259</v>
      </c>
    </row>
    <row r="355" spans="1:2" ht="16.5">
      <c r="A355" s="1527" t="s">
        <v>1312</v>
      </c>
      <c r="B355" s="1529" t="s">
        <v>454</v>
      </c>
    </row>
    <row r="356" spans="1:2" ht="16.5">
      <c r="A356" s="1527" t="s">
        <v>1313</v>
      </c>
      <c r="B356" s="1529" t="s">
        <v>455</v>
      </c>
    </row>
    <row r="357" spans="1:2" ht="16.5">
      <c r="A357" s="1535" t="s">
        <v>1314</v>
      </c>
      <c r="B357" s="1536" t="s">
        <v>456</v>
      </c>
    </row>
    <row r="358" spans="1:2" ht="16.5">
      <c r="A358" s="1537" t="s">
        <v>1315</v>
      </c>
      <c r="B358" s="1538" t="s">
        <v>457</v>
      </c>
    </row>
    <row r="359" spans="1:2" ht="16.5">
      <c r="A359" s="1537" t="s">
        <v>1316</v>
      </c>
      <c r="B359" s="1538" t="s">
        <v>458</v>
      </c>
    </row>
    <row r="360" spans="1:2" ht="16.5">
      <c r="A360" s="1537" t="s">
        <v>1317</v>
      </c>
      <c r="B360" s="1538" t="s">
        <v>459</v>
      </c>
    </row>
    <row r="361" spans="1:2" ht="17.25" thickBot="1">
      <c r="A361" s="1539" t="s">
        <v>1318</v>
      </c>
      <c r="B361" s="1540" t="s">
        <v>460</v>
      </c>
    </row>
    <row r="362" spans="1:256" ht="18">
      <c r="A362" s="1589"/>
      <c r="B362" s="1541" t="s">
        <v>1686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1687</v>
      </c>
    </row>
    <row r="364" spans="1:2" ht="18">
      <c r="A364" s="1590"/>
      <c r="B364" s="1545" t="s">
        <v>1688</v>
      </c>
    </row>
    <row r="365" spans="1:2" ht="18">
      <c r="A365" s="1547" t="s">
        <v>1319</v>
      </c>
      <c r="B365" s="1546" t="s">
        <v>1689</v>
      </c>
    </row>
    <row r="366" spans="1:2" ht="18">
      <c r="A366" s="1547" t="s">
        <v>1320</v>
      </c>
      <c r="B366" s="1548" t="s">
        <v>1690</v>
      </c>
    </row>
    <row r="367" spans="1:2" ht="18">
      <c r="A367" s="1547" t="s">
        <v>1321</v>
      </c>
      <c r="B367" s="1549" t="s">
        <v>1691</v>
      </c>
    </row>
    <row r="368" spans="1:2" ht="18">
      <c r="A368" s="1547" t="s">
        <v>1322</v>
      </c>
      <c r="B368" s="1549" t="s">
        <v>1692</v>
      </c>
    </row>
    <row r="369" spans="1:2" ht="18">
      <c r="A369" s="1547" t="s">
        <v>1323</v>
      </c>
      <c r="B369" s="1549" t="s">
        <v>1693</v>
      </c>
    </row>
    <row r="370" spans="1:2" ht="18">
      <c r="A370" s="1547" t="s">
        <v>1324</v>
      </c>
      <c r="B370" s="1549" t="s">
        <v>1694</v>
      </c>
    </row>
    <row r="371" spans="1:2" ht="18">
      <c r="A371" s="1547" t="s">
        <v>1325</v>
      </c>
      <c r="B371" s="1549" t="s">
        <v>1695</v>
      </c>
    </row>
    <row r="372" spans="1:2" ht="18">
      <c r="A372" s="1547" t="s">
        <v>1326</v>
      </c>
      <c r="B372" s="1550" t="s">
        <v>1696</v>
      </c>
    </row>
    <row r="373" spans="1:2" ht="18">
      <c r="A373" s="1547" t="s">
        <v>1327</v>
      </c>
      <c r="B373" s="1550" t="s">
        <v>1697</v>
      </c>
    </row>
    <row r="374" spans="1:2" ht="18">
      <c r="A374" s="1547" t="s">
        <v>1328</v>
      </c>
      <c r="B374" s="1550" t="s">
        <v>1698</v>
      </c>
    </row>
    <row r="375" spans="1:2" ht="18">
      <c r="A375" s="1547" t="s">
        <v>1329</v>
      </c>
      <c r="B375" s="1550" t="s">
        <v>1699</v>
      </c>
    </row>
    <row r="376" spans="1:2" ht="18">
      <c r="A376" s="1547" t="s">
        <v>1330</v>
      </c>
      <c r="B376" s="1551" t="s">
        <v>1700</v>
      </c>
    </row>
    <row r="377" spans="1:2" ht="18">
      <c r="A377" s="1547" t="s">
        <v>1331</v>
      </c>
      <c r="B377" s="1551" t="s">
        <v>1701</v>
      </c>
    </row>
    <row r="378" spans="1:2" ht="18">
      <c r="A378" s="1547" t="s">
        <v>1332</v>
      </c>
      <c r="B378" s="1550" t="s">
        <v>1702</v>
      </c>
    </row>
    <row r="379" spans="1:5" ht="18">
      <c r="A379" s="1547" t="s">
        <v>1333</v>
      </c>
      <c r="B379" s="1550" t="s">
        <v>1703</v>
      </c>
      <c r="C379" s="1552" t="s">
        <v>182</v>
      </c>
      <c r="E379" s="1553"/>
    </row>
    <row r="380" spans="1:5" ht="18">
      <c r="A380" s="1547" t="s">
        <v>1334</v>
      </c>
      <c r="B380" s="1549" t="s">
        <v>1704</v>
      </c>
      <c r="C380" s="1552" t="s">
        <v>182</v>
      </c>
      <c r="E380" s="1553"/>
    </row>
    <row r="381" spans="1:5" ht="18">
      <c r="A381" s="1547" t="s">
        <v>1335</v>
      </c>
      <c r="B381" s="1550" t="s">
        <v>1705</v>
      </c>
      <c r="C381" s="1552" t="s">
        <v>182</v>
      </c>
      <c r="E381" s="1553"/>
    </row>
    <row r="382" spans="1:5" ht="18">
      <c r="A382" s="1547" t="s">
        <v>1336</v>
      </c>
      <c r="B382" s="1550" t="s">
        <v>1706</v>
      </c>
      <c r="C382" s="1552" t="s">
        <v>182</v>
      </c>
      <c r="E382" s="1553"/>
    </row>
    <row r="383" spans="1:5" ht="18">
      <c r="A383" s="1547" t="s">
        <v>1337</v>
      </c>
      <c r="B383" s="1550" t="s">
        <v>1707</v>
      </c>
      <c r="C383" s="1552" t="s">
        <v>182</v>
      </c>
      <c r="E383" s="1553"/>
    </row>
    <row r="384" spans="1:5" ht="18">
      <c r="A384" s="1547" t="s">
        <v>1338</v>
      </c>
      <c r="B384" s="1550" t="s">
        <v>1708</v>
      </c>
      <c r="C384" s="1552" t="s">
        <v>182</v>
      </c>
      <c r="E384" s="1553"/>
    </row>
    <row r="385" spans="1:5" ht="18">
      <c r="A385" s="1547" t="s">
        <v>1339</v>
      </c>
      <c r="B385" s="1550" t="s">
        <v>1709</v>
      </c>
      <c r="C385" s="1552" t="s">
        <v>182</v>
      </c>
      <c r="E385" s="1553"/>
    </row>
    <row r="386" spans="1:5" ht="18">
      <c r="A386" s="1547" t="s">
        <v>1340</v>
      </c>
      <c r="B386" s="1550" t="s">
        <v>1710</v>
      </c>
      <c r="C386" s="1552" t="s">
        <v>182</v>
      </c>
      <c r="E386" s="1553"/>
    </row>
    <row r="387" spans="1:5" ht="18">
      <c r="A387" s="1547" t="s">
        <v>1341</v>
      </c>
      <c r="B387" s="1550" t="s">
        <v>1711</v>
      </c>
      <c r="C387" s="1552" t="s">
        <v>182</v>
      </c>
      <c r="E387" s="1553"/>
    </row>
    <row r="388" spans="1:5" ht="18">
      <c r="A388" s="1547" t="s">
        <v>1342</v>
      </c>
      <c r="B388" s="1549" t="s">
        <v>1712</v>
      </c>
      <c r="C388" s="1552" t="s">
        <v>182</v>
      </c>
      <c r="E388" s="1553"/>
    </row>
    <row r="389" spans="1:5" ht="18">
      <c r="A389" s="1547" t="s">
        <v>1343</v>
      </c>
      <c r="B389" s="1550" t="s">
        <v>1713</v>
      </c>
      <c r="C389" s="1552" t="s">
        <v>182</v>
      </c>
      <c r="E389" s="1553"/>
    </row>
    <row r="390" spans="1:5" ht="18">
      <c r="A390" s="1547" t="s">
        <v>1344</v>
      </c>
      <c r="B390" s="1549" t="s">
        <v>1714</v>
      </c>
      <c r="C390" s="1552" t="s">
        <v>182</v>
      </c>
      <c r="E390" s="1553"/>
    </row>
    <row r="391" spans="1:5" ht="18">
      <c r="A391" s="1547" t="s">
        <v>1345</v>
      </c>
      <c r="B391" s="1549" t="s">
        <v>1715</v>
      </c>
      <c r="C391" s="1552" t="s">
        <v>182</v>
      </c>
      <c r="E391" s="1553"/>
    </row>
    <row r="392" spans="1:5" ht="18">
      <c r="A392" s="1547" t="s">
        <v>1346</v>
      </c>
      <c r="B392" s="1549" t="s">
        <v>1716</v>
      </c>
      <c r="C392" s="1552" t="s">
        <v>182</v>
      </c>
      <c r="E392" s="1553"/>
    </row>
    <row r="393" spans="1:5" ht="18">
      <c r="A393" s="1547" t="s">
        <v>1347</v>
      </c>
      <c r="B393" s="1549" t="s">
        <v>1717</v>
      </c>
      <c r="C393" s="1552" t="s">
        <v>182</v>
      </c>
      <c r="E393" s="1553"/>
    </row>
    <row r="394" spans="1:5" ht="18">
      <c r="A394" s="1547" t="s">
        <v>1348</v>
      </c>
      <c r="B394" s="1549" t="s">
        <v>1718</v>
      </c>
      <c r="C394" s="1552" t="s">
        <v>182</v>
      </c>
      <c r="E394" s="1553"/>
    </row>
    <row r="395" spans="1:5" ht="18">
      <c r="A395" s="1547" t="s">
        <v>1349</v>
      </c>
      <c r="B395" s="1549" t="s">
        <v>1719</v>
      </c>
      <c r="C395" s="1552" t="s">
        <v>182</v>
      </c>
      <c r="E395" s="1553"/>
    </row>
    <row r="396" spans="1:5" ht="18">
      <c r="A396" s="1547" t="s">
        <v>1350</v>
      </c>
      <c r="B396" s="1549" t="s">
        <v>1720</v>
      </c>
      <c r="C396" s="1552" t="s">
        <v>182</v>
      </c>
      <c r="E396" s="1553"/>
    </row>
    <row r="397" spans="1:5" ht="18">
      <c r="A397" s="1547" t="s">
        <v>1351</v>
      </c>
      <c r="B397" s="1549" t="s">
        <v>1721</v>
      </c>
      <c r="C397" s="1552" t="s">
        <v>182</v>
      </c>
      <c r="E397" s="1553"/>
    </row>
    <row r="398" spans="1:5" ht="31.5">
      <c r="A398" s="1547" t="s">
        <v>1352</v>
      </c>
      <c r="B398" s="1554" t="s">
        <v>1722</v>
      </c>
      <c r="C398" s="1552" t="s">
        <v>182</v>
      </c>
      <c r="E398" s="1553"/>
    </row>
    <row r="399" spans="1:5" ht="18">
      <c r="A399" s="1547" t="s">
        <v>1353</v>
      </c>
      <c r="B399" s="1555" t="s">
        <v>1260</v>
      </c>
      <c r="C399" s="1552" t="s">
        <v>182</v>
      </c>
      <c r="E399" s="1553"/>
    </row>
    <row r="400" spans="1:5" ht="18">
      <c r="A400" s="1591" t="s">
        <v>1354</v>
      </c>
      <c r="B400" s="1556" t="s">
        <v>1723</v>
      </c>
      <c r="C400" s="1552" t="s">
        <v>182</v>
      </c>
      <c r="E400" s="1553"/>
    </row>
    <row r="401" spans="1:5" ht="18">
      <c r="A401" s="1590" t="s">
        <v>182</v>
      </c>
      <c r="B401" s="1557" t="s">
        <v>1724</v>
      </c>
      <c r="C401" s="1552" t="s">
        <v>182</v>
      </c>
      <c r="E401" s="1553"/>
    </row>
    <row r="402" spans="1:5" ht="18">
      <c r="A402" s="1562" t="s">
        <v>1355</v>
      </c>
      <c r="B402" s="1558" t="s">
        <v>1725</v>
      </c>
      <c r="C402" s="1552" t="s">
        <v>182</v>
      </c>
      <c r="E402" s="1553"/>
    </row>
    <row r="403" spans="1:5" ht="18">
      <c r="A403" s="1547" t="s">
        <v>1356</v>
      </c>
      <c r="B403" s="1534" t="s">
        <v>1726</v>
      </c>
      <c r="C403" s="1552" t="s">
        <v>182</v>
      </c>
      <c r="E403" s="1553"/>
    </row>
    <row r="404" spans="1:5" ht="18">
      <c r="A404" s="1592" t="s">
        <v>1357</v>
      </c>
      <c r="B404" s="1559" t="s">
        <v>1727</v>
      </c>
      <c r="C404" s="1552" t="s">
        <v>182</v>
      </c>
      <c r="E404" s="1553"/>
    </row>
    <row r="405" spans="1:5" ht="18">
      <c r="A405" s="1543" t="s">
        <v>182</v>
      </c>
      <c r="B405" s="1560" t="s">
        <v>1728</v>
      </c>
      <c r="C405" s="1552" t="s">
        <v>182</v>
      </c>
      <c r="E405" s="1553"/>
    </row>
    <row r="406" spans="1:5" ht="16.5">
      <c r="A406" s="1527" t="s">
        <v>1308</v>
      </c>
      <c r="B406" s="1529" t="s">
        <v>86</v>
      </c>
      <c r="C406" s="1552" t="s">
        <v>182</v>
      </c>
      <c r="E406" s="1553"/>
    </row>
    <row r="407" spans="1:5" ht="16.5">
      <c r="A407" s="1527" t="s">
        <v>1309</v>
      </c>
      <c r="B407" s="1529" t="s">
        <v>87</v>
      </c>
      <c r="C407" s="1552" t="s">
        <v>182</v>
      </c>
      <c r="E407" s="1553"/>
    </row>
    <row r="408" spans="1:5" ht="16.5">
      <c r="A408" s="1593" t="s">
        <v>1310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1729</v>
      </c>
      <c r="C409" s="1552" t="s">
        <v>182</v>
      </c>
      <c r="E409" s="1553"/>
    </row>
    <row r="410" spans="1:5" ht="18">
      <c r="A410" s="1562" t="s">
        <v>1358</v>
      </c>
      <c r="B410" s="1558" t="s">
        <v>1261</v>
      </c>
      <c r="C410" s="1552" t="s">
        <v>182</v>
      </c>
      <c r="E410" s="1553"/>
    </row>
    <row r="411" spans="1:5" ht="18">
      <c r="A411" s="1562" t="s">
        <v>1359</v>
      </c>
      <c r="B411" s="1558" t="s">
        <v>1262</v>
      </c>
      <c r="C411" s="1552" t="s">
        <v>182</v>
      </c>
      <c r="E411" s="1553"/>
    </row>
    <row r="412" spans="1:5" ht="18">
      <c r="A412" s="1562" t="s">
        <v>1360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1361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1362</v>
      </c>
      <c r="B414" s="1563" t="s">
        <v>1263</v>
      </c>
      <c r="C414" s="1552" t="s">
        <v>182</v>
      </c>
      <c r="E414" s="1553"/>
    </row>
    <row r="415" spans="1:5" ht="16.5">
      <c r="A415" s="1595" t="s">
        <v>1363</v>
      </c>
      <c r="B415" s="1564" t="s">
        <v>730</v>
      </c>
      <c r="C415" s="1552" t="s">
        <v>182</v>
      </c>
      <c r="E415" s="1553"/>
    </row>
    <row r="416" spans="1:5" ht="16.5">
      <c r="A416" s="1527" t="s">
        <v>1364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1365</v>
      </c>
      <c r="B417" s="1565" t="s">
        <v>732</v>
      </c>
      <c r="C417" s="1552" t="s">
        <v>182</v>
      </c>
      <c r="E417" s="1553"/>
    </row>
    <row r="418" spans="1:5" ht="16.5">
      <c r="A418" s="1525" t="s">
        <v>1366</v>
      </c>
      <c r="B418" s="1566" t="s">
        <v>733</v>
      </c>
      <c r="C418" s="1552" t="s">
        <v>182</v>
      </c>
      <c r="E418" s="1553"/>
    </row>
    <row r="419" spans="1:5" ht="16.5">
      <c r="A419" s="1597" t="s">
        <v>1367</v>
      </c>
      <c r="B419" s="1529" t="s">
        <v>734</v>
      </c>
      <c r="C419" s="1552" t="s">
        <v>182</v>
      </c>
      <c r="E419" s="1553"/>
    </row>
    <row r="420" spans="1:5" ht="16.5">
      <c r="A420" s="1527" t="s">
        <v>1368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1369</v>
      </c>
      <c r="B421" s="1568" t="s">
        <v>307</v>
      </c>
      <c r="C421" s="1552" t="s">
        <v>182</v>
      </c>
      <c r="E421" s="1553"/>
    </row>
    <row r="422" spans="1:5" ht="18">
      <c r="A422" s="1547" t="s">
        <v>1370</v>
      </c>
      <c r="B422" s="1569" t="s">
        <v>1730</v>
      </c>
      <c r="C422" s="1552" t="s">
        <v>182</v>
      </c>
      <c r="E422" s="1553"/>
    </row>
    <row r="423" spans="1:5" ht="18">
      <c r="A423" s="1547" t="s">
        <v>1371</v>
      </c>
      <c r="B423" s="1570" t="s">
        <v>1731</v>
      </c>
      <c r="C423" s="1552" t="s">
        <v>182</v>
      </c>
      <c r="E423" s="1553"/>
    </row>
    <row r="424" spans="1:5" ht="18">
      <c r="A424" s="1547" t="s">
        <v>1372</v>
      </c>
      <c r="B424" s="1571" t="s">
        <v>1732</v>
      </c>
      <c r="C424" s="1552" t="s">
        <v>182</v>
      </c>
      <c r="E424" s="1553"/>
    </row>
    <row r="425" spans="1:5" ht="18">
      <c r="A425" s="1547" t="s">
        <v>1373</v>
      </c>
      <c r="B425" s="1570" t="s">
        <v>1733</v>
      </c>
      <c r="C425" s="1552" t="s">
        <v>182</v>
      </c>
      <c r="E425" s="1553"/>
    </row>
    <row r="426" spans="1:5" ht="18">
      <c r="A426" s="1547" t="s">
        <v>1374</v>
      </c>
      <c r="B426" s="1570" t="s">
        <v>1734</v>
      </c>
      <c r="C426" s="1552" t="s">
        <v>182</v>
      </c>
      <c r="E426" s="1553"/>
    </row>
    <row r="427" spans="1:5" ht="18">
      <c r="A427" s="1547" t="s">
        <v>1375</v>
      </c>
      <c r="B427" s="1572" t="s">
        <v>1735</v>
      </c>
      <c r="C427" s="1552" t="s">
        <v>182</v>
      </c>
      <c r="E427" s="1553"/>
    </row>
    <row r="428" spans="1:5" ht="18">
      <c r="A428" s="1547" t="s">
        <v>1376</v>
      </c>
      <c r="B428" s="1572" t="s">
        <v>1736</v>
      </c>
      <c r="C428" s="1552" t="s">
        <v>182</v>
      </c>
      <c r="E428" s="1553"/>
    </row>
    <row r="429" spans="1:5" ht="18">
      <c r="A429" s="1547" t="s">
        <v>1377</v>
      </c>
      <c r="B429" s="1572" t="s">
        <v>1737</v>
      </c>
      <c r="C429" s="1552" t="s">
        <v>182</v>
      </c>
      <c r="E429" s="1553"/>
    </row>
    <row r="430" spans="1:5" ht="18">
      <c r="A430" s="1547" t="s">
        <v>1378</v>
      </c>
      <c r="B430" s="1572" t="s">
        <v>1738</v>
      </c>
      <c r="C430" s="1552" t="s">
        <v>182</v>
      </c>
      <c r="E430" s="1553"/>
    </row>
    <row r="431" spans="1:5" ht="18">
      <c r="A431" s="1547" t="s">
        <v>1379</v>
      </c>
      <c r="B431" s="1572" t="s">
        <v>1739</v>
      </c>
      <c r="C431" s="1552" t="s">
        <v>182</v>
      </c>
      <c r="E431" s="1553"/>
    </row>
    <row r="432" spans="1:5" ht="18">
      <c r="A432" s="1547" t="s">
        <v>1380</v>
      </c>
      <c r="B432" s="1570" t="s">
        <v>1740</v>
      </c>
      <c r="C432" s="1552" t="s">
        <v>182</v>
      </c>
      <c r="E432" s="1553"/>
    </row>
    <row r="433" spans="1:5" ht="18">
      <c r="A433" s="1547" t="s">
        <v>1381</v>
      </c>
      <c r="B433" s="1570" t="s">
        <v>1741</v>
      </c>
      <c r="C433" s="1552" t="s">
        <v>182</v>
      </c>
      <c r="E433" s="1553"/>
    </row>
    <row r="434" spans="1:5" ht="18">
      <c r="A434" s="1547" t="s">
        <v>1382</v>
      </c>
      <c r="B434" s="1570" t="s">
        <v>1742</v>
      </c>
      <c r="C434" s="1552" t="s">
        <v>182</v>
      </c>
      <c r="E434" s="1553"/>
    </row>
    <row r="435" spans="1:5" ht="18.75" thickBot="1">
      <c r="A435" s="1547" t="s">
        <v>1383</v>
      </c>
      <c r="B435" s="1573" t="s">
        <v>1743</v>
      </c>
      <c r="C435" s="1552" t="s">
        <v>182</v>
      </c>
      <c r="E435" s="1553"/>
    </row>
    <row r="436" spans="1:5" ht="18">
      <c r="A436" s="1547" t="s">
        <v>1384</v>
      </c>
      <c r="B436" s="1569" t="s">
        <v>1744</v>
      </c>
      <c r="C436" s="1552" t="s">
        <v>182</v>
      </c>
      <c r="E436" s="1553"/>
    </row>
    <row r="437" spans="1:5" ht="18">
      <c r="A437" s="1547" t="s">
        <v>1385</v>
      </c>
      <c r="B437" s="1571" t="s">
        <v>1745</v>
      </c>
      <c r="C437" s="1552" t="s">
        <v>182</v>
      </c>
      <c r="E437" s="1553"/>
    </row>
    <row r="438" spans="1:5" ht="18">
      <c r="A438" s="1547" t="s">
        <v>1386</v>
      </c>
      <c r="B438" s="1570" t="s">
        <v>1746</v>
      </c>
      <c r="C438" s="1552" t="s">
        <v>182</v>
      </c>
      <c r="E438" s="1553"/>
    </row>
    <row r="439" spans="1:5" ht="18">
      <c r="A439" s="1547" t="s">
        <v>1387</v>
      </c>
      <c r="B439" s="1570" t="s">
        <v>1747</v>
      </c>
      <c r="C439" s="1552" t="s">
        <v>182</v>
      </c>
      <c r="E439" s="1553"/>
    </row>
    <row r="440" spans="1:5" ht="18">
      <c r="A440" s="1547" t="s">
        <v>1388</v>
      </c>
      <c r="B440" s="1570" t="s">
        <v>1748</v>
      </c>
      <c r="C440" s="1552" t="s">
        <v>182</v>
      </c>
      <c r="E440" s="1553"/>
    </row>
    <row r="441" spans="1:5" ht="18">
      <c r="A441" s="1547" t="s">
        <v>1389</v>
      </c>
      <c r="B441" s="1570" t="s">
        <v>1749</v>
      </c>
      <c r="C441" s="1552" t="s">
        <v>182</v>
      </c>
      <c r="E441" s="1553"/>
    </row>
    <row r="442" spans="1:5" ht="18">
      <c r="A442" s="1547" t="s">
        <v>1390</v>
      </c>
      <c r="B442" s="1570" t="s">
        <v>1750</v>
      </c>
      <c r="C442" s="1552" t="s">
        <v>182</v>
      </c>
      <c r="E442" s="1553"/>
    </row>
    <row r="443" spans="1:5" ht="18">
      <c r="A443" s="1547" t="s">
        <v>1391</v>
      </c>
      <c r="B443" s="1570" t="s">
        <v>1751</v>
      </c>
      <c r="C443" s="1552" t="s">
        <v>182</v>
      </c>
      <c r="E443" s="1553"/>
    </row>
    <row r="444" spans="1:5" ht="18">
      <c r="A444" s="1547" t="s">
        <v>1392</v>
      </c>
      <c r="B444" s="1570" t="s">
        <v>1752</v>
      </c>
      <c r="C444" s="1552" t="s">
        <v>182</v>
      </c>
      <c r="E444" s="1553"/>
    </row>
    <row r="445" spans="1:5" ht="18">
      <c r="A445" s="1547" t="s">
        <v>1393</v>
      </c>
      <c r="B445" s="1570" t="s">
        <v>1753</v>
      </c>
      <c r="C445" s="1552" t="s">
        <v>182</v>
      </c>
      <c r="E445" s="1553"/>
    </row>
    <row r="446" spans="1:5" ht="18">
      <c r="A446" s="1547" t="s">
        <v>1394</v>
      </c>
      <c r="B446" s="1570" t="s">
        <v>1754</v>
      </c>
      <c r="C446" s="1552" t="s">
        <v>182</v>
      </c>
      <c r="E446" s="1553"/>
    </row>
    <row r="447" spans="1:5" ht="18">
      <c r="A447" s="1547" t="s">
        <v>1395</v>
      </c>
      <c r="B447" s="1570" t="s">
        <v>1755</v>
      </c>
      <c r="C447" s="1552" t="s">
        <v>182</v>
      </c>
      <c r="E447" s="1553"/>
    </row>
    <row r="448" spans="1:5" ht="18.75" thickBot="1">
      <c r="A448" s="1547" t="s">
        <v>1396</v>
      </c>
      <c r="B448" s="1573" t="s">
        <v>1756</v>
      </c>
      <c r="C448" s="1552" t="s">
        <v>182</v>
      </c>
      <c r="E448" s="1553"/>
    </row>
    <row r="449" spans="1:5" ht="18">
      <c r="A449" s="1547" t="s">
        <v>1397</v>
      </c>
      <c r="B449" s="1569" t="s">
        <v>1757</v>
      </c>
      <c r="C449" s="1552" t="s">
        <v>182</v>
      </c>
      <c r="E449" s="1553"/>
    </row>
    <row r="450" spans="1:5" ht="18">
      <c r="A450" s="1547" t="s">
        <v>1398</v>
      </c>
      <c r="B450" s="1570" t="s">
        <v>1758</v>
      </c>
      <c r="C450" s="1552" t="s">
        <v>182</v>
      </c>
      <c r="E450" s="1553"/>
    </row>
    <row r="451" spans="1:5" ht="18">
      <c r="A451" s="1547" t="s">
        <v>1399</v>
      </c>
      <c r="B451" s="1570" t="s">
        <v>1759</v>
      </c>
      <c r="C451" s="1552" t="s">
        <v>182</v>
      </c>
      <c r="E451" s="1553"/>
    </row>
    <row r="452" spans="1:5" ht="18">
      <c r="A452" s="1547" t="s">
        <v>1400</v>
      </c>
      <c r="B452" s="1570" t="s">
        <v>1760</v>
      </c>
      <c r="C452" s="1552" t="s">
        <v>182</v>
      </c>
      <c r="E452" s="1553"/>
    </row>
    <row r="453" spans="1:5" ht="18">
      <c r="A453" s="1547" t="s">
        <v>1401</v>
      </c>
      <c r="B453" s="1571" t="s">
        <v>1761</v>
      </c>
      <c r="C453" s="1552" t="s">
        <v>182</v>
      </c>
      <c r="E453" s="1553"/>
    </row>
    <row r="454" spans="1:5" ht="18">
      <c r="A454" s="1547" t="s">
        <v>1402</v>
      </c>
      <c r="B454" s="1570" t="s">
        <v>1762</v>
      </c>
      <c r="C454" s="1552" t="s">
        <v>182</v>
      </c>
      <c r="E454" s="1553"/>
    </row>
    <row r="455" spans="1:5" ht="18">
      <c r="A455" s="1547" t="s">
        <v>1403</v>
      </c>
      <c r="B455" s="1570" t="s">
        <v>1763</v>
      </c>
      <c r="C455" s="1552" t="s">
        <v>182</v>
      </c>
      <c r="E455" s="1553"/>
    </row>
    <row r="456" spans="1:5" ht="18">
      <c r="A456" s="1547" t="s">
        <v>1404</v>
      </c>
      <c r="B456" s="1570" t="s">
        <v>1764</v>
      </c>
      <c r="C456" s="1552" t="s">
        <v>182</v>
      </c>
      <c r="E456" s="1553"/>
    </row>
    <row r="457" spans="1:5" ht="18">
      <c r="A457" s="1547" t="s">
        <v>1405</v>
      </c>
      <c r="B457" s="1570" t="s">
        <v>1765</v>
      </c>
      <c r="C457" s="1552" t="s">
        <v>182</v>
      </c>
      <c r="E457" s="1553"/>
    </row>
    <row r="458" spans="1:5" ht="18">
      <c r="A458" s="1547" t="s">
        <v>1406</v>
      </c>
      <c r="B458" s="1570" t="s">
        <v>1766</v>
      </c>
      <c r="C458" s="1552" t="s">
        <v>182</v>
      </c>
      <c r="E458" s="1553"/>
    </row>
    <row r="459" spans="1:5" ht="18">
      <c r="A459" s="1547" t="s">
        <v>1407</v>
      </c>
      <c r="B459" s="1570" t="s">
        <v>1767</v>
      </c>
      <c r="C459" s="1552" t="s">
        <v>182</v>
      </c>
      <c r="E459" s="1553"/>
    </row>
    <row r="460" spans="1:5" ht="18.75" thickBot="1">
      <c r="A460" s="1547" t="s">
        <v>1408</v>
      </c>
      <c r="B460" s="1573" t="s">
        <v>1768</v>
      </c>
      <c r="C460" s="1552" t="s">
        <v>182</v>
      </c>
      <c r="E460" s="1553"/>
    </row>
    <row r="461" spans="1:5" ht="18">
      <c r="A461" s="1547" t="s">
        <v>1409</v>
      </c>
      <c r="B461" s="1574" t="s">
        <v>1769</v>
      </c>
      <c r="C461" s="1552" t="s">
        <v>182</v>
      </c>
      <c r="E461" s="1553"/>
    </row>
    <row r="462" spans="1:5" ht="18">
      <c r="A462" s="1547" t="s">
        <v>1410</v>
      </c>
      <c r="B462" s="1570" t="s">
        <v>1770</v>
      </c>
      <c r="C462" s="1552" t="s">
        <v>182</v>
      </c>
      <c r="E462" s="1553"/>
    </row>
    <row r="463" spans="1:5" ht="18">
      <c r="A463" s="1547" t="s">
        <v>1411</v>
      </c>
      <c r="B463" s="1570" t="s">
        <v>1771</v>
      </c>
      <c r="C463" s="1552" t="s">
        <v>182</v>
      </c>
      <c r="E463" s="1553"/>
    </row>
    <row r="464" spans="1:5" ht="18">
      <c r="A464" s="1547" t="s">
        <v>1412</v>
      </c>
      <c r="B464" s="1570" t="s">
        <v>1772</v>
      </c>
      <c r="C464" s="1552" t="s">
        <v>182</v>
      </c>
      <c r="E464" s="1553"/>
    </row>
    <row r="465" spans="1:5" ht="18">
      <c r="A465" s="1547" t="s">
        <v>1413</v>
      </c>
      <c r="B465" s="1570" t="s">
        <v>1773</v>
      </c>
      <c r="C465" s="1552" t="s">
        <v>182</v>
      </c>
      <c r="E465" s="1553"/>
    </row>
    <row r="466" spans="1:5" ht="18">
      <c r="A466" s="1547" t="s">
        <v>1414</v>
      </c>
      <c r="B466" s="1570" t="s">
        <v>1774</v>
      </c>
      <c r="C466" s="1552" t="s">
        <v>182</v>
      </c>
      <c r="E466" s="1553"/>
    </row>
    <row r="467" spans="1:5" ht="18">
      <c r="A467" s="1547" t="s">
        <v>1415</v>
      </c>
      <c r="B467" s="1570" t="s">
        <v>1775</v>
      </c>
      <c r="C467" s="1552" t="s">
        <v>182</v>
      </c>
      <c r="E467" s="1553"/>
    </row>
    <row r="468" spans="1:5" ht="18">
      <c r="A468" s="1547" t="s">
        <v>1416</v>
      </c>
      <c r="B468" s="1570" t="s">
        <v>1776</v>
      </c>
      <c r="C468" s="1552" t="s">
        <v>182</v>
      </c>
      <c r="E468" s="1553"/>
    </row>
    <row r="469" spans="1:5" ht="18">
      <c r="A469" s="1547" t="s">
        <v>1417</v>
      </c>
      <c r="B469" s="1570" t="s">
        <v>1777</v>
      </c>
      <c r="C469" s="1552" t="s">
        <v>182</v>
      </c>
      <c r="E469" s="1553"/>
    </row>
    <row r="470" spans="1:5" ht="18.75" thickBot="1">
      <c r="A470" s="1547" t="s">
        <v>1418</v>
      </c>
      <c r="B470" s="1573" t="s">
        <v>1778</v>
      </c>
      <c r="C470" s="1552" t="s">
        <v>182</v>
      </c>
      <c r="E470" s="1553"/>
    </row>
    <row r="471" spans="1:5" ht="18">
      <c r="A471" s="1547" t="s">
        <v>1419</v>
      </c>
      <c r="B471" s="1569" t="s">
        <v>1779</v>
      </c>
      <c r="C471" s="1552" t="s">
        <v>182</v>
      </c>
      <c r="E471" s="1553"/>
    </row>
    <row r="472" spans="1:5" ht="18">
      <c r="A472" s="1547" t="s">
        <v>1420</v>
      </c>
      <c r="B472" s="1570" t="s">
        <v>1780</v>
      </c>
      <c r="C472" s="1552" t="s">
        <v>182</v>
      </c>
      <c r="E472" s="1553"/>
    </row>
    <row r="473" spans="1:5" ht="18">
      <c r="A473" s="1547" t="s">
        <v>1421</v>
      </c>
      <c r="B473" s="1570" t="s">
        <v>1781</v>
      </c>
      <c r="C473" s="1552" t="s">
        <v>182</v>
      </c>
      <c r="E473" s="1553"/>
    </row>
    <row r="474" spans="1:5" ht="18">
      <c r="A474" s="1547" t="s">
        <v>1422</v>
      </c>
      <c r="B474" s="1571" t="s">
        <v>1782</v>
      </c>
      <c r="C474" s="1552" t="s">
        <v>182</v>
      </c>
      <c r="E474" s="1553"/>
    </row>
    <row r="475" spans="1:5" ht="18">
      <c r="A475" s="1547" t="s">
        <v>1423</v>
      </c>
      <c r="B475" s="1570" t="s">
        <v>1783</v>
      </c>
      <c r="C475" s="1552" t="s">
        <v>182</v>
      </c>
      <c r="E475" s="1553"/>
    </row>
    <row r="476" spans="1:5" ht="18">
      <c r="A476" s="1547" t="s">
        <v>1424</v>
      </c>
      <c r="B476" s="1570" t="s">
        <v>1784</v>
      </c>
      <c r="C476" s="1552" t="s">
        <v>182</v>
      </c>
      <c r="E476" s="1553"/>
    </row>
    <row r="477" spans="1:5" ht="18">
      <c r="A477" s="1547" t="s">
        <v>1425</v>
      </c>
      <c r="B477" s="1570" t="s">
        <v>1785</v>
      </c>
      <c r="C477" s="1552" t="s">
        <v>182</v>
      </c>
      <c r="E477" s="1553"/>
    </row>
    <row r="478" spans="1:5" ht="18">
      <c r="A478" s="1547" t="s">
        <v>1426</v>
      </c>
      <c r="B478" s="1570" t="s">
        <v>1786</v>
      </c>
      <c r="C478" s="1552" t="s">
        <v>182</v>
      </c>
      <c r="E478" s="1553"/>
    </row>
    <row r="479" spans="1:5" ht="18">
      <c r="A479" s="1547" t="s">
        <v>1427</v>
      </c>
      <c r="B479" s="1570" t="s">
        <v>1787</v>
      </c>
      <c r="C479" s="1552" t="s">
        <v>182</v>
      </c>
      <c r="E479" s="1553"/>
    </row>
    <row r="480" spans="1:5" ht="18">
      <c r="A480" s="1547" t="s">
        <v>1428</v>
      </c>
      <c r="B480" s="1570" t="s">
        <v>1788</v>
      </c>
      <c r="C480" s="1552" t="s">
        <v>182</v>
      </c>
      <c r="E480" s="1553"/>
    </row>
    <row r="481" spans="1:5" ht="18.75" thickBot="1">
      <c r="A481" s="1547" t="s">
        <v>1429</v>
      </c>
      <c r="B481" s="1573" t="s">
        <v>1789</v>
      </c>
      <c r="C481" s="1552" t="s">
        <v>182</v>
      </c>
      <c r="E481" s="1553"/>
    </row>
    <row r="482" spans="1:5" ht="18">
      <c r="A482" s="1547" t="s">
        <v>1430</v>
      </c>
      <c r="B482" s="1569" t="s">
        <v>1790</v>
      </c>
      <c r="C482" s="1552" t="s">
        <v>182</v>
      </c>
      <c r="E482" s="1553"/>
    </row>
    <row r="483" spans="1:5" ht="18">
      <c r="A483" s="1547" t="s">
        <v>1431</v>
      </c>
      <c r="B483" s="1570" t="s">
        <v>1791</v>
      </c>
      <c r="C483" s="1552" t="s">
        <v>182</v>
      </c>
      <c r="E483" s="1553"/>
    </row>
    <row r="484" spans="1:5" ht="18">
      <c r="A484" s="1547" t="s">
        <v>1432</v>
      </c>
      <c r="B484" s="1571" t="s">
        <v>1792</v>
      </c>
      <c r="C484" s="1552" t="s">
        <v>182</v>
      </c>
      <c r="E484" s="1553"/>
    </row>
    <row r="485" spans="1:5" ht="18">
      <c r="A485" s="1547" t="s">
        <v>1433</v>
      </c>
      <c r="B485" s="1570" t="s">
        <v>1793</v>
      </c>
      <c r="C485" s="1552" t="s">
        <v>182</v>
      </c>
      <c r="E485" s="1553"/>
    </row>
    <row r="486" spans="1:5" ht="18">
      <c r="A486" s="1547" t="s">
        <v>1434</v>
      </c>
      <c r="B486" s="1570" t="s">
        <v>1794</v>
      </c>
      <c r="C486" s="1552" t="s">
        <v>182</v>
      </c>
      <c r="E486" s="1553"/>
    </row>
    <row r="487" spans="1:5" ht="18">
      <c r="A487" s="1547" t="s">
        <v>1435</v>
      </c>
      <c r="B487" s="1570" t="s">
        <v>1795</v>
      </c>
      <c r="C487" s="1552" t="s">
        <v>182</v>
      </c>
      <c r="E487" s="1553"/>
    </row>
    <row r="488" spans="1:5" ht="18">
      <c r="A488" s="1547" t="s">
        <v>1436</v>
      </c>
      <c r="B488" s="1570" t="s">
        <v>1796</v>
      </c>
      <c r="C488" s="1552" t="s">
        <v>182</v>
      </c>
      <c r="E488" s="1553"/>
    </row>
    <row r="489" spans="1:5" ht="18">
      <c r="A489" s="1547" t="s">
        <v>1437</v>
      </c>
      <c r="B489" s="1570" t="s">
        <v>1797</v>
      </c>
      <c r="C489" s="1552" t="s">
        <v>182</v>
      </c>
      <c r="E489" s="1553"/>
    </row>
    <row r="490" spans="1:5" ht="18">
      <c r="A490" s="1547" t="s">
        <v>1438</v>
      </c>
      <c r="B490" s="1570" t="s">
        <v>1798</v>
      </c>
      <c r="C490" s="1552" t="s">
        <v>182</v>
      </c>
      <c r="E490" s="1553"/>
    </row>
    <row r="491" spans="1:5" ht="18.75" thickBot="1">
      <c r="A491" s="1547" t="s">
        <v>1439</v>
      </c>
      <c r="B491" s="1573" t="s">
        <v>1799</v>
      </c>
      <c r="C491" s="1552" t="s">
        <v>182</v>
      </c>
      <c r="E491" s="1553"/>
    </row>
    <row r="492" spans="1:5" ht="18">
      <c r="A492" s="1547" t="s">
        <v>1440</v>
      </c>
      <c r="B492" s="1574" t="s">
        <v>1800</v>
      </c>
      <c r="C492" s="1552" t="s">
        <v>182</v>
      </c>
      <c r="E492" s="1553"/>
    </row>
    <row r="493" spans="1:5" ht="18">
      <c r="A493" s="1547" t="s">
        <v>1441</v>
      </c>
      <c r="B493" s="1570" t="s">
        <v>1801</v>
      </c>
      <c r="C493" s="1552" t="s">
        <v>182</v>
      </c>
      <c r="E493" s="1553"/>
    </row>
    <row r="494" spans="1:5" ht="18">
      <c r="A494" s="1547" t="s">
        <v>1442</v>
      </c>
      <c r="B494" s="1570" t="s">
        <v>1802</v>
      </c>
      <c r="C494" s="1552" t="s">
        <v>182</v>
      </c>
      <c r="E494" s="1553"/>
    </row>
    <row r="495" spans="1:5" ht="18.75" thickBot="1">
      <c r="A495" s="1547" t="s">
        <v>1443</v>
      </c>
      <c r="B495" s="1573" t="s">
        <v>1803</v>
      </c>
      <c r="C495" s="1552" t="s">
        <v>182</v>
      </c>
      <c r="E495" s="1553"/>
    </row>
    <row r="496" spans="1:5" ht="18">
      <c r="A496" s="1547" t="s">
        <v>1444</v>
      </c>
      <c r="B496" s="1569" t="s">
        <v>1804</v>
      </c>
      <c r="C496" s="1552" t="s">
        <v>182</v>
      </c>
      <c r="E496" s="1553"/>
    </row>
    <row r="497" spans="1:5" ht="18">
      <c r="A497" s="1547" t="s">
        <v>1445</v>
      </c>
      <c r="B497" s="1570" t="s">
        <v>1805</v>
      </c>
      <c r="C497" s="1552" t="s">
        <v>182</v>
      </c>
      <c r="E497" s="1553"/>
    </row>
    <row r="498" spans="1:5" ht="18">
      <c r="A498" s="1547" t="s">
        <v>1446</v>
      </c>
      <c r="B498" s="1571" t="s">
        <v>1806</v>
      </c>
      <c r="C498" s="1552" t="s">
        <v>182</v>
      </c>
      <c r="E498" s="1553"/>
    </row>
    <row r="499" spans="1:5" ht="18">
      <c r="A499" s="1547" t="s">
        <v>1447</v>
      </c>
      <c r="B499" s="1570" t="s">
        <v>1807</v>
      </c>
      <c r="C499" s="1552" t="s">
        <v>182</v>
      </c>
      <c r="E499" s="1553"/>
    </row>
    <row r="500" spans="1:5" ht="18">
      <c r="A500" s="1547" t="s">
        <v>1448</v>
      </c>
      <c r="B500" s="1570" t="s">
        <v>1808</v>
      </c>
      <c r="C500" s="1552" t="s">
        <v>182</v>
      </c>
      <c r="E500" s="1553"/>
    </row>
    <row r="501" spans="1:5" ht="18">
      <c r="A501" s="1547" t="s">
        <v>1449</v>
      </c>
      <c r="B501" s="1570" t="s">
        <v>1809</v>
      </c>
      <c r="C501" s="1552" t="s">
        <v>182</v>
      </c>
      <c r="E501" s="1553"/>
    </row>
    <row r="502" spans="1:5" ht="18">
      <c r="A502" s="1547" t="s">
        <v>1450</v>
      </c>
      <c r="B502" s="1570" t="s">
        <v>1810</v>
      </c>
      <c r="C502" s="1552" t="s">
        <v>182</v>
      </c>
      <c r="E502" s="1553"/>
    </row>
    <row r="503" spans="1:5" ht="18.75" thickBot="1">
      <c r="A503" s="1547" t="s">
        <v>1451</v>
      </c>
      <c r="B503" s="1573" t="s">
        <v>1811</v>
      </c>
      <c r="C503" s="1552" t="s">
        <v>182</v>
      </c>
      <c r="E503" s="1553"/>
    </row>
    <row r="504" spans="1:5" ht="18">
      <c r="A504" s="1547" t="s">
        <v>1452</v>
      </c>
      <c r="B504" s="1569" t="s">
        <v>1812</v>
      </c>
      <c r="C504" s="1552" t="s">
        <v>182</v>
      </c>
      <c r="E504" s="1553"/>
    </row>
    <row r="505" spans="1:5" ht="18">
      <c r="A505" s="1547" t="s">
        <v>1453</v>
      </c>
      <c r="B505" s="1570" t="s">
        <v>1813</v>
      </c>
      <c r="C505" s="1552" t="s">
        <v>182</v>
      </c>
      <c r="E505" s="1553"/>
    </row>
    <row r="506" spans="1:5" ht="18">
      <c r="A506" s="1547" t="s">
        <v>1454</v>
      </c>
      <c r="B506" s="1570" t="s">
        <v>1814</v>
      </c>
      <c r="C506" s="1552" t="s">
        <v>182</v>
      </c>
      <c r="E506" s="1553"/>
    </row>
    <row r="507" spans="1:5" ht="18">
      <c r="A507" s="1547" t="s">
        <v>1455</v>
      </c>
      <c r="B507" s="1570" t="s">
        <v>1815</v>
      </c>
      <c r="C507" s="1552" t="s">
        <v>182</v>
      </c>
      <c r="E507" s="1553"/>
    </row>
    <row r="508" spans="1:5" ht="18">
      <c r="A508" s="1547" t="s">
        <v>1456</v>
      </c>
      <c r="B508" s="1571" t="s">
        <v>1816</v>
      </c>
      <c r="C508" s="1552" t="s">
        <v>182</v>
      </c>
      <c r="E508" s="1553"/>
    </row>
    <row r="509" spans="1:5" ht="18">
      <c r="A509" s="1547" t="s">
        <v>1457</v>
      </c>
      <c r="B509" s="1570" t="s">
        <v>1817</v>
      </c>
      <c r="C509" s="1552" t="s">
        <v>182</v>
      </c>
      <c r="E509" s="1553"/>
    </row>
    <row r="510" spans="1:5" ht="18.75" thickBot="1">
      <c r="A510" s="1547" t="s">
        <v>1458</v>
      </c>
      <c r="B510" s="1573" t="s">
        <v>1818</v>
      </c>
      <c r="C510" s="1552" t="s">
        <v>182</v>
      </c>
      <c r="E510" s="1553"/>
    </row>
    <row r="511" spans="1:5" ht="18">
      <c r="A511" s="1547" t="s">
        <v>1459</v>
      </c>
      <c r="B511" s="1569" t="s">
        <v>1819</v>
      </c>
      <c r="C511" s="1552" t="s">
        <v>182</v>
      </c>
      <c r="E511" s="1553"/>
    </row>
    <row r="512" spans="1:5" ht="18">
      <c r="A512" s="1547" t="s">
        <v>1460</v>
      </c>
      <c r="B512" s="1570" t="s">
        <v>1820</v>
      </c>
      <c r="C512" s="1552" t="s">
        <v>182</v>
      </c>
      <c r="E512" s="1553"/>
    </row>
    <row r="513" spans="1:5" ht="18">
      <c r="A513" s="1547" t="s">
        <v>1461</v>
      </c>
      <c r="B513" s="1570" t="s">
        <v>1821</v>
      </c>
      <c r="C513" s="1552" t="s">
        <v>182</v>
      </c>
      <c r="E513" s="1553"/>
    </row>
    <row r="514" spans="1:5" ht="18">
      <c r="A514" s="1547" t="s">
        <v>1462</v>
      </c>
      <c r="B514" s="1570" t="s">
        <v>1822</v>
      </c>
      <c r="C514" s="1552" t="s">
        <v>182</v>
      </c>
      <c r="E514" s="1553"/>
    </row>
    <row r="515" spans="1:5" ht="18">
      <c r="A515" s="1547" t="s">
        <v>1463</v>
      </c>
      <c r="B515" s="1571" t="s">
        <v>1823</v>
      </c>
      <c r="C515" s="1552" t="s">
        <v>182</v>
      </c>
      <c r="E515" s="1553"/>
    </row>
    <row r="516" spans="1:5" ht="18">
      <c r="A516" s="1547" t="s">
        <v>1464</v>
      </c>
      <c r="B516" s="1570" t="s">
        <v>1824</v>
      </c>
      <c r="C516" s="1552" t="s">
        <v>182</v>
      </c>
      <c r="E516" s="1553"/>
    </row>
    <row r="517" spans="1:5" ht="18">
      <c r="A517" s="1547" t="s">
        <v>1465</v>
      </c>
      <c r="B517" s="1570" t="s">
        <v>1825</v>
      </c>
      <c r="C517" s="1552" t="s">
        <v>182</v>
      </c>
      <c r="E517" s="1553"/>
    </row>
    <row r="518" spans="1:5" ht="18">
      <c r="A518" s="1547" t="s">
        <v>1466</v>
      </c>
      <c r="B518" s="1570" t="s">
        <v>1826</v>
      </c>
      <c r="C518" s="1552" t="s">
        <v>182</v>
      </c>
      <c r="E518" s="1553"/>
    </row>
    <row r="519" spans="1:5" ht="18.75" thickBot="1">
      <c r="A519" s="1547" t="s">
        <v>1467</v>
      </c>
      <c r="B519" s="1573" t="s">
        <v>1827</v>
      </c>
      <c r="C519" s="1552" t="s">
        <v>182</v>
      </c>
      <c r="E519" s="1553"/>
    </row>
    <row r="520" spans="1:5" ht="18">
      <c r="A520" s="1547" t="s">
        <v>1468</v>
      </c>
      <c r="B520" s="1569" t="s">
        <v>1828</v>
      </c>
      <c r="C520" s="1552" t="s">
        <v>182</v>
      </c>
      <c r="E520" s="1553"/>
    </row>
    <row r="521" spans="1:5" ht="18">
      <c r="A521" s="1547" t="s">
        <v>1469</v>
      </c>
      <c r="B521" s="1570" t="s">
        <v>1829</v>
      </c>
      <c r="C521" s="1552" t="s">
        <v>182</v>
      </c>
      <c r="E521" s="1553"/>
    </row>
    <row r="522" spans="1:5" ht="18">
      <c r="A522" s="1547" t="s">
        <v>1470</v>
      </c>
      <c r="B522" s="1571" t="s">
        <v>1830</v>
      </c>
      <c r="C522" s="1552" t="s">
        <v>182</v>
      </c>
      <c r="E522" s="1553"/>
    </row>
    <row r="523" spans="1:5" ht="18">
      <c r="A523" s="1547" t="s">
        <v>1471</v>
      </c>
      <c r="B523" s="1570" t="s">
        <v>1831</v>
      </c>
      <c r="C523" s="1552" t="s">
        <v>182</v>
      </c>
      <c r="E523" s="1553"/>
    </row>
    <row r="524" spans="1:5" ht="18">
      <c r="A524" s="1547" t="s">
        <v>1472</v>
      </c>
      <c r="B524" s="1570" t="s">
        <v>1832</v>
      </c>
      <c r="C524" s="1552" t="s">
        <v>182</v>
      </c>
      <c r="E524" s="1553"/>
    </row>
    <row r="525" spans="1:5" ht="18">
      <c r="A525" s="1547" t="s">
        <v>1473</v>
      </c>
      <c r="B525" s="1570" t="s">
        <v>1833</v>
      </c>
      <c r="C525" s="1552" t="s">
        <v>182</v>
      </c>
      <c r="E525" s="1553"/>
    </row>
    <row r="526" spans="1:5" ht="18">
      <c r="A526" s="1547" t="s">
        <v>1474</v>
      </c>
      <c r="B526" s="1570" t="s">
        <v>1834</v>
      </c>
      <c r="C526" s="1552" t="s">
        <v>182</v>
      </c>
      <c r="E526" s="1553"/>
    </row>
    <row r="527" spans="1:5" ht="18.75" thickBot="1">
      <c r="A527" s="1547" t="s">
        <v>1475</v>
      </c>
      <c r="B527" s="1573" t="s">
        <v>1835</v>
      </c>
      <c r="C527" s="1552" t="s">
        <v>182</v>
      </c>
      <c r="E527" s="1553"/>
    </row>
    <row r="528" spans="1:5" ht="18">
      <c r="A528" s="1547" t="s">
        <v>1476</v>
      </c>
      <c r="B528" s="1569" t="s">
        <v>1836</v>
      </c>
      <c r="C528" s="1552" t="s">
        <v>182</v>
      </c>
      <c r="E528" s="1553"/>
    </row>
    <row r="529" spans="1:5" ht="18">
      <c r="A529" s="1547" t="s">
        <v>1477</v>
      </c>
      <c r="B529" s="1570" t="s">
        <v>1837</v>
      </c>
      <c r="C529" s="1552" t="s">
        <v>182</v>
      </c>
      <c r="E529" s="1553"/>
    </row>
    <row r="530" spans="1:5" ht="18">
      <c r="A530" s="1547" t="s">
        <v>1478</v>
      </c>
      <c r="B530" s="1570" t="s">
        <v>1838</v>
      </c>
      <c r="C530" s="1552" t="s">
        <v>182</v>
      </c>
      <c r="E530" s="1553"/>
    </row>
    <row r="531" spans="1:5" ht="18">
      <c r="A531" s="1547" t="s">
        <v>1479</v>
      </c>
      <c r="B531" s="1570" t="s">
        <v>1839</v>
      </c>
      <c r="C531" s="1552" t="s">
        <v>182</v>
      </c>
      <c r="E531" s="1553"/>
    </row>
    <row r="532" spans="1:5" ht="18">
      <c r="A532" s="1547" t="s">
        <v>1480</v>
      </c>
      <c r="B532" s="1570" t="s">
        <v>1840</v>
      </c>
      <c r="C532" s="1552" t="s">
        <v>182</v>
      </c>
      <c r="E532" s="1553"/>
    </row>
    <row r="533" spans="1:5" ht="18">
      <c r="A533" s="1547" t="s">
        <v>1481</v>
      </c>
      <c r="B533" s="1570" t="s">
        <v>1841</v>
      </c>
      <c r="C533" s="1552" t="s">
        <v>182</v>
      </c>
      <c r="E533" s="1553"/>
    </row>
    <row r="534" spans="1:5" ht="18">
      <c r="A534" s="1547" t="s">
        <v>1482</v>
      </c>
      <c r="B534" s="1570" t="s">
        <v>1842</v>
      </c>
      <c r="C534" s="1552" t="s">
        <v>182</v>
      </c>
      <c r="E534" s="1553"/>
    </row>
    <row r="535" spans="1:5" ht="18">
      <c r="A535" s="1547" t="s">
        <v>1483</v>
      </c>
      <c r="B535" s="1570" t="s">
        <v>1843</v>
      </c>
      <c r="C535" s="1552" t="s">
        <v>182</v>
      </c>
      <c r="E535" s="1553"/>
    </row>
    <row r="536" spans="1:5" ht="18">
      <c r="A536" s="1547" t="s">
        <v>1484</v>
      </c>
      <c r="B536" s="1571" t="s">
        <v>1844</v>
      </c>
      <c r="C536" s="1552" t="s">
        <v>182</v>
      </c>
      <c r="E536" s="1553"/>
    </row>
    <row r="537" spans="1:5" ht="18">
      <c r="A537" s="1547" t="s">
        <v>1485</v>
      </c>
      <c r="B537" s="1570" t="s">
        <v>1845</v>
      </c>
      <c r="C537" s="1552" t="s">
        <v>182</v>
      </c>
      <c r="E537" s="1553"/>
    </row>
    <row r="538" spans="1:5" ht="18.75" thickBot="1">
      <c r="A538" s="1547" t="s">
        <v>1486</v>
      </c>
      <c r="B538" s="1573" t="s">
        <v>1846</v>
      </c>
      <c r="C538" s="1552" t="s">
        <v>182</v>
      </c>
      <c r="E538" s="1553"/>
    </row>
    <row r="539" spans="1:5" ht="18">
      <c r="A539" s="1547" t="s">
        <v>1487</v>
      </c>
      <c r="B539" s="1569" t="s">
        <v>1847</v>
      </c>
      <c r="C539" s="1552" t="s">
        <v>182</v>
      </c>
      <c r="E539" s="1553"/>
    </row>
    <row r="540" spans="1:5" ht="18">
      <c r="A540" s="1547" t="s">
        <v>1488</v>
      </c>
      <c r="B540" s="1570" t="s">
        <v>1848</v>
      </c>
      <c r="C540" s="1552" t="s">
        <v>182</v>
      </c>
      <c r="E540" s="1553"/>
    </row>
    <row r="541" spans="1:5" ht="18">
      <c r="A541" s="1547" t="s">
        <v>1489</v>
      </c>
      <c r="B541" s="1570" t="s">
        <v>1849</v>
      </c>
      <c r="C541" s="1552" t="s">
        <v>182</v>
      </c>
      <c r="E541" s="1553"/>
    </row>
    <row r="542" spans="1:5" ht="18">
      <c r="A542" s="1547" t="s">
        <v>1490</v>
      </c>
      <c r="B542" s="1570" t="s">
        <v>1850</v>
      </c>
      <c r="C542" s="1552" t="s">
        <v>182</v>
      </c>
      <c r="E542" s="1553"/>
    </row>
    <row r="543" spans="1:5" ht="18">
      <c r="A543" s="1547" t="s">
        <v>1491</v>
      </c>
      <c r="B543" s="1570" t="s">
        <v>1851</v>
      </c>
      <c r="C543" s="1552" t="s">
        <v>182</v>
      </c>
      <c r="E543" s="1553"/>
    </row>
    <row r="544" spans="1:5" ht="18">
      <c r="A544" s="1547" t="s">
        <v>1492</v>
      </c>
      <c r="B544" s="1571" t="s">
        <v>1852</v>
      </c>
      <c r="C544" s="1552" t="s">
        <v>182</v>
      </c>
      <c r="E544" s="1553"/>
    </row>
    <row r="545" spans="1:5" ht="18">
      <c r="A545" s="1547" t="s">
        <v>1493</v>
      </c>
      <c r="B545" s="1570" t="s">
        <v>1853</v>
      </c>
      <c r="C545" s="1552" t="s">
        <v>182</v>
      </c>
      <c r="E545" s="1553"/>
    </row>
    <row r="546" spans="1:5" ht="18">
      <c r="A546" s="1547" t="s">
        <v>1494</v>
      </c>
      <c r="B546" s="1570" t="s">
        <v>1854</v>
      </c>
      <c r="C546" s="1552" t="s">
        <v>182</v>
      </c>
      <c r="E546" s="1553"/>
    </row>
    <row r="547" spans="1:5" ht="18">
      <c r="A547" s="1547" t="s">
        <v>1495</v>
      </c>
      <c r="B547" s="1570" t="s">
        <v>1855</v>
      </c>
      <c r="C547" s="1552" t="s">
        <v>182</v>
      </c>
      <c r="E547" s="1553"/>
    </row>
    <row r="548" spans="1:5" ht="18">
      <c r="A548" s="1547" t="s">
        <v>1496</v>
      </c>
      <c r="B548" s="1570" t="s">
        <v>1856</v>
      </c>
      <c r="C548" s="1552" t="s">
        <v>182</v>
      </c>
      <c r="E548" s="1553"/>
    </row>
    <row r="549" spans="1:5" ht="18">
      <c r="A549" s="1547" t="s">
        <v>1497</v>
      </c>
      <c r="B549" s="1575" t="s">
        <v>1857</v>
      </c>
      <c r="C549" s="1552" t="s">
        <v>182</v>
      </c>
      <c r="E549" s="1553"/>
    </row>
    <row r="550" spans="1:5" ht="18.75" thickBot="1">
      <c r="A550" s="1547" t="s">
        <v>1498</v>
      </c>
      <c r="B550" s="1573" t="s">
        <v>1858</v>
      </c>
      <c r="C550" s="1552" t="s">
        <v>182</v>
      </c>
      <c r="E550" s="1553"/>
    </row>
    <row r="551" spans="1:5" ht="18">
      <c r="A551" s="1547" t="s">
        <v>1499</v>
      </c>
      <c r="B551" s="1569" t="s">
        <v>1859</v>
      </c>
      <c r="C551" s="1552" t="s">
        <v>182</v>
      </c>
      <c r="E551" s="1553"/>
    </row>
    <row r="552" spans="1:5" ht="18">
      <c r="A552" s="1547" t="s">
        <v>1500</v>
      </c>
      <c r="B552" s="1570" t="s">
        <v>1860</v>
      </c>
      <c r="C552" s="1552" t="s">
        <v>182</v>
      </c>
      <c r="E552" s="1553"/>
    </row>
    <row r="553" spans="1:5" ht="18">
      <c r="A553" s="1547" t="s">
        <v>1501</v>
      </c>
      <c r="B553" s="1570" t="s">
        <v>1861</v>
      </c>
      <c r="C553" s="1552" t="s">
        <v>182</v>
      </c>
      <c r="E553" s="1553"/>
    </row>
    <row r="554" spans="1:5" ht="18">
      <c r="A554" s="1547" t="s">
        <v>1502</v>
      </c>
      <c r="B554" s="1571" t="s">
        <v>1862</v>
      </c>
      <c r="C554" s="1552" t="s">
        <v>182</v>
      </c>
      <c r="E554" s="1553"/>
    </row>
    <row r="555" spans="1:5" ht="18">
      <c r="A555" s="1547" t="s">
        <v>1503</v>
      </c>
      <c r="B555" s="1570" t="s">
        <v>1863</v>
      </c>
      <c r="C555" s="1552" t="s">
        <v>182</v>
      </c>
      <c r="E555" s="1553"/>
    </row>
    <row r="556" spans="1:5" ht="18.75" thickBot="1">
      <c r="A556" s="1547" t="s">
        <v>1504</v>
      </c>
      <c r="B556" s="1573" t="s">
        <v>1864</v>
      </c>
      <c r="C556" s="1552" t="s">
        <v>182</v>
      </c>
      <c r="E556" s="1553"/>
    </row>
    <row r="557" spans="1:5" ht="18">
      <c r="A557" s="1547" t="s">
        <v>1505</v>
      </c>
      <c r="B557" s="1576" t="s">
        <v>1865</v>
      </c>
      <c r="C557" s="1552" t="s">
        <v>182</v>
      </c>
      <c r="E557" s="1553"/>
    </row>
    <row r="558" spans="1:5" ht="18">
      <c r="A558" s="1547" t="s">
        <v>1506</v>
      </c>
      <c r="B558" s="1570" t="s">
        <v>1866</v>
      </c>
      <c r="C558" s="1552" t="s">
        <v>182</v>
      </c>
      <c r="E558" s="1553"/>
    </row>
    <row r="559" spans="1:5" ht="18">
      <c r="A559" s="1547" t="s">
        <v>1507</v>
      </c>
      <c r="B559" s="1570" t="s">
        <v>1867</v>
      </c>
      <c r="C559" s="1552" t="s">
        <v>182</v>
      </c>
      <c r="E559" s="1553"/>
    </row>
    <row r="560" spans="1:5" ht="18">
      <c r="A560" s="1547" t="s">
        <v>1508</v>
      </c>
      <c r="B560" s="1570" t="s">
        <v>1868</v>
      </c>
      <c r="C560" s="1552" t="s">
        <v>182</v>
      </c>
      <c r="E560" s="1553"/>
    </row>
    <row r="561" spans="1:5" ht="18">
      <c r="A561" s="1547" t="s">
        <v>1509</v>
      </c>
      <c r="B561" s="1570" t="s">
        <v>1869</v>
      </c>
      <c r="C561" s="1552" t="s">
        <v>182</v>
      </c>
      <c r="E561" s="1553"/>
    </row>
    <row r="562" spans="1:5" ht="18">
      <c r="A562" s="1547" t="s">
        <v>1510</v>
      </c>
      <c r="B562" s="1570" t="s">
        <v>1870</v>
      </c>
      <c r="C562" s="1552" t="s">
        <v>182</v>
      </c>
      <c r="E562" s="1553"/>
    </row>
    <row r="563" spans="1:5" ht="18">
      <c r="A563" s="1547" t="s">
        <v>1511</v>
      </c>
      <c r="B563" s="1570" t="s">
        <v>1871</v>
      </c>
      <c r="C563" s="1552" t="s">
        <v>182</v>
      </c>
      <c r="E563" s="1553"/>
    </row>
    <row r="564" spans="1:5" ht="18">
      <c r="A564" s="1547" t="s">
        <v>1512</v>
      </c>
      <c r="B564" s="1571" t="s">
        <v>1872</v>
      </c>
      <c r="C564" s="1552" t="s">
        <v>182</v>
      </c>
      <c r="E564" s="1553"/>
    </row>
    <row r="565" spans="1:5" ht="18">
      <c r="A565" s="1547" t="s">
        <v>1513</v>
      </c>
      <c r="B565" s="1570" t="s">
        <v>1873</v>
      </c>
      <c r="C565" s="1552" t="s">
        <v>182</v>
      </c>
      <c r="E565" s="1553"/>
    </row>
    <row r="566" spans="1:5" ht="18">
      <c r="A566" s="1547" t="s">
        <v>1514</v>
      </c>
      <c r="B566" s="1570" t="s">
        <v>1874</v>
      </c>
      <c r="C566" s="1552" t="s">
        <v>182</v>
      </c>
      <c r="E566" s="1553"/>
    </row>
    <row r="567" spans="1:5" ht="18.75" thickBot="1">
      <c r="A567" s="1547" t="s">
        <v>1515</v>
      </c>
      <c r="B567" s="1573" t="s">
        <v>1875</v>
      </c>
      <c r="C567" s="1552" t="s">
        <v>182</v>
      </c>
      <c r="E567" s="1553"/>
    </row>
    <row r="568" spans="1:5" ht="18">
      <c r="A568" s="1547" t="s">
        <v>1516</v>
      </c>
      <c r="B568" s="1576" t="s">
        <v>1876</v>
      </c>
      <c r="C568" s="1552" t="s">
        <v>182</v>
      </c>
      <c r="E568" s="1553"/>
    </row>
    <row r="569" spans="1:5" ht="18">
      <c r="A569" s="1547" t="s">
        <v>1517</v>
      </c>
      <c r="B569" s="1570" t="s">
        <v>1877</v>
      </c>
      <c r="C569" s="1552" t="s">
        <v>182</v>
      </c>
      <c r="E569" s="1553"/>
    </row>
    <row r="570" spans="1:5" ht="18">
      <c r="A570" s="1547" t="s">
        <v>1518</v>
      </c>
      <c r="B570" s="1570" t="s">
        <v>1878</v>
      </c>
      <c r="C570" s="1552" t="s">
        <v>182</v>
      </c>
      <c r="E570" s="1553"/>
    </row>
    <row r="571" spans="1:5" ht="18">
      <c r="A571" s="1547" t="s">
        <v>1519</v>
      </c>
      <c r="B571" s="1570" t="s">
        <v>1879</v>
      </c>
      <c r="C571" s="1552" t="s">
        <v>182</v>
      </c>
      <c r="E571" s="1553"/>
    </row>
    <row r="572" spans="1:5" ht="18">
      <c r="A572" s="1547" t="s">
        <v>1520</v>
      </c>
      <c r="B572" s="1570" t="s">
        <v>1880</v>
      </c>
      <c r="C572" s="1552" t="s">
        <v>182</v>
      </c>
      <c r="E572" s="1553"/>
    </row>
    <row r="573" spans="1:5" ht="18">
      <c r="A573" s="1547" t="s">
        <v>1521</v>
      </c>
      <c r="B573" s="1570" t="s">
        <v>1881</v>
      </c>
      <c r="C573" s="1552" t="s">
        <v>182</v>
      </c>
      <c r="E573" s="1553"/>
    </row>
    <row r="574" spans="1:5" ht="18">
      <c r="A574" s="1547" t="s">
        <v>1522</v>
      </c>
      <c r="B574" s="1570" t="s">
        <v>1882</v>
      </c>
      <c r="C574" s="1552" t="s">
        <v>182</v>
      </c>
      <c r="E574" s="1553"/>
    </row>
    <row r="575" spans="1:5" ht="18">
      <c r="A575" s="1547" t="s">
        <v>1523</v>
      </c>
      <c r="B575" s="1570" t="s">
        <v>1883</v>
      </c>
      <c r="C575" s="1552" t="s">
        <v>182</v>
      </c>
      <c r="E575" s="1553"/>
    </row>
    <row r="576" spans="1:5" ht="18">
      <c r="A576" s="1547" t="s">
        <v>1524</v>
      </c>
      <c r="B576" s="1571" t="s">
        <v>1884</v>
      </c>
      <c r="C576" s="1552" t="s">
        <v>182</v>
      </c>
      <c r="E576" s="1553"/>
    </row>
    <row r="577" spans="1:5" ht="18">
      <c r="A577" s="1547" t="s">
        <v>1525</v>
      </c>
      <c r="B577" s="1570" t="s">
        <v>1885</v>
      </c>
      <c r="C577" s="1552" t="s">
        <v>182</v>
      </c>
      <c r="E577" s="1553"/>
    </row>
    <row r="578" spans="1:5" ht="18">
      <c r="A578" s="1547" t="s">
        <v>1526</v>
      </c>
      <c r="B578" s="1570" t="s">
        <v>1886</v>
      </c>
      <c r="C578" s="1552" t="s">
        <v>182</v>
      </c>
      <c r="E578" s="1553"/>
    </row>
    <row r="579" spans="1:5" ht="18">
      <c r="A579" s="1547" t="s">
        <v>1527</v>
      </c>
      <c r="B579" s="1570" t="s">
        <v>1887</v>
      </c>
      <c r="C579" s="1552" t="s">
        <v>182</v>
      </c>
      <c r="E579" s="1553"/>
    </row>
    <row r="580" spans="1:5" ht="18">
      <c r="A580" s="1547" t="s">
        <v>1528</v>
      </c>
      <c r="B580" s="1570" t="s">
        <v>1888</v>
      </c>
      <c r="C580" s="1552" t="s">
        <v>182</v>
      </c>
      <c r="E580" s="1553"/>
    </row>
    <row r="581" spans="1:5" ht="18">
      <c r="A581" s="1547" t="s">
        <v>1529</v>
      </c>
      <c r="B581" s="1570" t="s">
        <v>1889</v>
      </c>
      <c r="C581" s="1552" t="s">
        <v>182</v>
      </c>
      <c r="E581" s="1553"/>
    </row>
    <row r="582" spans="1:5" ht="18">
      <c r="A582" s="1547" t="s">
        <v>1530</v>
      </c>
      <c r="B582" s="1570" t="s">
        <v>1890</v>
      </c>
      <c r="C582" s="1552" t="s">
        <v>182</v>
      </c>
      <c r="E582" s="1553"/>
    </row>
    <row r="583" spans="1:5" ht="18">
      <c r="A583" s="1547" t="s">
        <v>1531</v>
      </c>
      <c r="B583" s="1570" t="s">
        <v>1891</v>
      </c>
      <c r="C583" s="1552" t="s">
        <v>182</v>
      </c>
      <c r="E583" s="1553"/>
    </row>
    <row r="584" spans="1:5" ht="18">
      <c r="A584" s="1547" t="s">
        <v>1532</v>
      </c>
      <c r="B584" s="1570" t="s">
        <v>1892</v>
      </c>
      <c r="C584" s="1552" t="s">
        <v>182</v>
      </c>
      <c r="E584" s="1553"/>
    </row>
    <row r="585" spans="1:5" ht="18.75" thickBot="1">
      <c r="A585" s="1547" t="s">
        <v>1533</v>
      </c>
      <c r="B585" s="1577" t="s">
        <v>1893</v>
      </c>
      <c r="C585" s="1552" t="s">
        <v>182</v>
      </c>
      <c r="E585" s="1553"/>
    </row>
    <row r="586" spans="1:5" ht="18.75">
      <c r="A586" s="1547" t="s">
        <v>1534</v>
      </c>
      <c r="B586" s="1569" t="s">
        <v>1894</v>
      </c>
      <c r="C586" s="1552" t="s">
        <v>182</v>
      </c>
      <c r="E586" s="1553"/>
    </row>
    <row r="587" spans="1:5" ht="18.75">
      <c r="A587" s="1547" t="s">
        <v>1535</v>
      </c>
      <c r="B587" s="1570" t="s">
        <v>1895</v>
      </c>
      <c r="C587" s="1552" t="s">
        <v>182</v>
      </c>
      <c r="E587" s="1553"/>
    </row>
    <row r="588" spans="1:5" ht="18.75">
      <c r="A588" s="1547" t="s">
        <v>1536</v>
      </c>
      <c r="B588" s="1570" t="s">
        <v>1896</v>
      </c>
      <c r="C588" s="1552" t="s">
        <v>182</v>
      </c>
      <c r="E588" s="1553"/>
    </row>
    <row r="589" spans="1:5" ht="18.75">
      <c r="A589" s="1547" t="s">
        <v>1537</v>
      </c>
      <c r="B589" s="1570" t="s">
        <v>1897</v>
      </c>
      <c r="C589" s="1552" t="s">
        <v>182</v>
      </c>
      <c r="E589" s="1553"/>
    </row>
    <row r="590" spans="1:5" ht="19.5">
      <c r="A590" s="1547" t="s">
        <v>1538</v>
      </c>
      <c r="B590" s="1571" t="s">
        <v>1898</v>
      </c>
      <c r="C590" s="1552" t="s">
        <v>182</v>
      </c>
      <c r="E590" s="1553"/>
    </row>
    <row r="591" spans="1:5" ht="18.75">
      <c r="A591" s="1547" t="s">
        <v>1539</v>
      </c>
      <c r="B591" s="1570" t="s">
        <v>1899</v>
      </c>
      <c r="C591" s="1552" t="s">
        <v>182</v>
      </c>
      <c r="E591" s="1553"/>
    </row>
    <row r="592" spans="1:5" ht="19.5" thickBot="1">
      <c r="A592" s="1547" t="s">
        <v>1540</v>
      </c>
      <c r="B592" s="1573" t="s">
        <v>1900</v>
      </c>
      <c r="C592" s="1552" t="s">
        <v>182</v>
      </c>
      <c r="E592" s="1553"/>
    </row>
    <row r="593" spans="1:5" ht="18.75">
      <c r="A593" s="1547" t="s">
        <v>1541</v>
      </c>
      <c r="B593" s="1569" t="s">
        <v>1901</v>
      </c>
      <c r="C593" s="1552" t="s">
        <v>182</v>
      </c>
      <c r="E593" s="1553"/>
    </row>
    <row r="594" spans="1:5" ht="18.75">
      <c r="A594" s="1547" t="s">
        <v>1542</v>
      </c>
      <c r="B594" s="1570" t="s">
        <v>1760</v>
      </c>
      <c r="C594" s="1552" t="s">
        <v>182</v>
      </c>
      <c r="E594" s="1553"/>
    </row>
    <row r="595" spans="1:5" ht="18.75">
      <c r="A595" s="1547" t="s">
        <v>1543</v>
      </c>
      <c r="B595" s="1570" t="s">
        <v>1902</v>
      </c>
      <c r="C595" s="1552" t="s">
        <v>182</v>
      </c>
      <c r="E595" s="1553"/>
    </row>
    <row r="596" spans="1:5" ht="18.75">
      <c r="A596" s="1547" t="s">
        <v>1544</v>
      </c>
      <c r="B596" s="1570" t="s">
        <v>1903</v>
      </c>
      <c r="C596" s="1552" t="s">
        <v>182</v>
      </c>
      <c r="E596" s="1553"/>
    </row>
    <row r="597" spans="1:5" ht="18.75">
      <c r="A597" s="1547" t="s">
        <v>1545</v>
      </c>
      <c r="B597" s="1570" t="s">
        <v>1904</v>
      </c>
      <c r="C597" s="1552" t="s">
        <v>182</v>
      </c>
      <c r="E597" s="1553"/>
    </row>
    <row r="598" spans="1:5" ht="19.5">
      <c r="A598" s="1547" t="s">
        <v>1546</v>
      </c>
      <c r="B598" s="1571" t="s">
        <v>1905</v>
      </c>
      <c r="C598" s="1552" t="s">
        <v>182</v>
      </c>
      <c r="E598" s="1553"/>
    </row>
    <row r="599" spans="1:5" ht="18.75">
      <c r="A599" s="1547" t="s">
        <v>1547</v>
      </c>
      <c r="B599" s="1570" t="s">
        <v>1906</v>
      </c>
      <c r="C599" s="1552" t="s">
        <v>182</v>
      </c>
      <c r="E599" s="1553"/>
    </row>
    <row r="600" spans="1:5" ht="19.5" thickBot="1">
      <c r="A600" s="1547" t="s">
        <v>1548</v>
      </c>
      <c r="B600" s="1573" t="s">
        <v>1907</v>
      </c>
      <c r="C600" s="1552" t="s">
        <v>182</v>
      </c>
      <c r="E600" s="1553"/>
    </row>
    <row r="601" spans="1:5" ht="18.75">
      <c r="A601" s="1547" t="s">
        <v>1549</v>
      </c>
      <c r="B601" s="1569" t="s">
        <v>1908</v>
      </c>
      <c r="C601" s="1552" t="s">
        <v>182</v>
      </c>
      <c r="E601" s="1553"/>
    </row>
    <row r="602" spans="1:5" ht="18.75">
      <c r="A602" s="1547" t="s">
        <v>1550</v>
      </c>
      <c r="B602" s="1570" t="s">
        <v>1909</v>
      </c>
      <c r="C602" s="1552" t="s">
        <v>182</v>
      </c>
      <c r="E602" s="1553"/>
    </row>
    <row r="603" spans="1:5" ht="18.75">
      <c r="A603" s="1547" t="s">
        <v>1551</v>
      </c>
      <c r="B603" s="1570" t="s">
        <v>1910</v>
      </c>
      <c r="C603" s="1552" t="s">
        <v>182</v>
      </c>
      <c r="E603" s="1553"/>
    </row>
    <row r="604" spans="1:5" ht="18.75">
      <c r="A604" s="1547" t="s">
        <v>1552</v>
      </c>
      <c r="B604" s="1570" t="s">
        <v>1911</v>
      </c>
      <c r="C604" s="1552" t="s">
        <v>182</v>
      </c>
      <c r="E604" s="1553"/>
    </row>
    <row r="605" spans="1:5" ht="19.5">
      <c r="A605" s="1547" t="s">
        <v>1553</v>
      </c>
      <c r="B605" s="1571" t="s">
        <v>1912</v>
      </c>
      <c r="C605" s="1552" t="s">
        <v>182</v>
      </c>
      <c r="E605" s="1553"/>
    </row>
    <row r="606" spans="1:5" ht="18.75">
      <c r="A606" s="1547" t="s">
        <v>1554</v>
      </c>
      <c r="B606" s="1570" t="s">
        <v>1913</v>
      </c>
      <c r="C606" s="1552" t="s">
        <v>182</v>
      </c>
      <c r="E606" s="1553"/>
    </row>
    <row r="607" spans="1:5" ht="19.5" thickBot="1">
      <c r="A607" s="1547" t="s">
        <v>1555</v>
      </c>
      <c r="B607" s="1573" t="s">
        <v>1914</v>
      </c>
      <c r="C607" s="1552" t="s">
        <v>182</v>
      </c>
      <c r="E607" s="1553"/>
    </row>
    <row r="608" spans="1:5" ht="18.75">
      <c r="A608" s="1547" t="s">
        <v>1556</v>
      </c>
      <c r="B608" s="1569" t="s">
        <v>1915</v>
      </c>
      <c r="C608" s="1552" t="s">
        <v>182</v>
      </c>
      <c r="E608" s="1553"/>
    </row>
    <row r="609" spans="1:5" ht="18.75">
      <c r="A609" s="1547" t="s">
        <v>1557</v>
      </c>
      <c r="B609" s="1570" t="s">
        <v>1916</v>
      </c>
      <c r="C609" s="1552" t="s">
        <v>182</v>
      </c>
      <c r="E609" s="1553"/>
    </row>
    <row r="610" spans="1:5" ht="19.5">
      <c r="A610" s="1547" t="s">
        <v>1558</v>
      </c>
      <c r="B610" s="1571" t="s">
        <v>1917</v>
      </c>
      <c r="C610" s="1552" t="s">
        <v>182</v>
      </c>
      <c r="E610" s="1553"/>
    </row>
    <row r="611" spans="1:5" ht="19.5" thickBot="1">
      <c r="A611" s="1547" t="s">
        <v>1559</v>
      </c>
      <c r="B611" s="1573" t="s">
        <v>1918</v>
      </c>
      <c r="C611" s="1552" t="s">
        <v>182</v>
      </c>
      <c r="E611" s="1553"/>
    </row>
    <row r="612" spans="1:5" ht="18.75">
      <c r="A612" s="1547" t="s">
        <v>1560</v>
      </c>
      <c r="B612" s="1569" t="s">
        <v>1919</v>
      </c>
      <c r="C612" s="1552" t="s">
        <v>182</v>
      </c>
      <c r="E612" s="1553"/>
    </row>
    <row r="613" spans="1:5" ht="18.75">
      <c r="A613" s="1547" t="s">
        <v>1561</v>
      </c>
      <c r="B613" s="1570" t="s">
        <v>1920</v>
      </c>
      <c r="C613" s="1552" t="s">
        <v>182</v>
      </c>
      <c r="E613" s="1553"/>
    </row>
    <row r="614" spans="1:5" ht="18.75">
      <c r="A614" s="1547" t="s">
        <v>1562</v>
      </c>
      <c r="B614" s="1570" t="s">
        <v>1921</v>
      </c>
      <c r="C614" s="1552" t="s">
        <v>182</v>
      </c>
      <c r="E614" s="1553"/>
    </row>
    <row r="615" spans="1:5" ht="18.75">
      <c r="A615" s="1547" t="s">
        <v>1563</v>
      </c>
      <c r="B615" s="1570" t="s">
        <v>1922</v>
      </c>
      <c r="C615" s="1552" t="s">
        <v>182</v>
      </c>
      <c r="E615" s="1553"/>
    </row>
    <row r="616" spans="1:5" ht="18.75">
      <c r="A616" s="1547" t="s">
        <v>1564</v>
      </c>
      <c r="B616" s="1570" t="s">
        <v>1923</v>
      </c>
      <c r="C616" s="1552" t="s">
        <v>182</v>
      </c>
      <c r="E616" s="1553"/>
    </row>
    <row r="617" spans="1:5" ht="18.75">
      <c r="A617" s="1547" t="s">
        <v>1565</v>
      </c>
      <c r="B617" s="1570" t="s">
        <v>1924</v>
      </c>
      <c r="C617" s="1552" t="s">
        <v>182</v>
      </c>
      <c r="E617" s="1553"/>
    </row>
    <row r="618" spans="1:5" ht="18.75">
      <c r="A618" s="1547" t="s">
        <v>1566</v>
      </c>
      <c r="B618" s="1570" t="s">
        <v>1925</v>
      </c>
      <c r="C618" s="1552" t="s">
        <v>182</v>
      </c>
      <c r="E618" s="1553"/>
    </row>
    <row r="619" spans="1:5" ht="18.75">
      <c r="A619" s="1547" t="s">
        <v>1567</v>
      </c>
      <c r="B619" s="1570" t="s">
        <v>1926</v>
      </c>
      <c r="C619" s="1552" t="s">
        <v>182</v>
      </c>
      <c r="E619" s="1553"/>
    </row>
    <row r="620" spans="1:5" ht="19.5">
      <c r="A620" s="1547" t="s">
        <v>1568</v>
      </c>
      <c r="B620" s="1571" t="s">
        <v>1927</v>
      </c>
      <c r="C620" s="1552" t="s">
        <v>182</v>
      </c>
      <c r="E620" s="1553"/>
    </row>
    <row r="621" spans="1:5" ht="19.5" thickBot="1">
      <c r="A621" s="1547" t="s">
        <v>1569</v>
      </c>
      <c r="B621" s="1573" t="s">
        <v>1928</v>
      </c>
      <c r="C621" s="1552" t="s">
        <v>182</v>
      </c>
      <c r="E621" s="1553"/>
    </row>
    <row r="622" spans="1:5" ht="18.75">
      <c r="A622" s="1547" t="s">
        <v>1570</v>
      </c>
      <c r="B622" s="1569" t="s">
        <v>320</v>
      </c>
      <c r="C622" s="1552" t="s">
        <v>182</v>
      </c>
      <c r="E622" s="1553"/>
    </row>
    <row r="623" spans="1:5" ht="18.75">
      <c r="A623" s="1547" t="s">
        <v>1571</v>
      </c>
      <c r="B623" s="1570" t="s">
        <v>321</v>
      </c>
      <c r="C623" s="1552" t="s">
        <v>182</v>
      </c>
      <c r="E623" s="1553"/>
    </row>
    <row r="624" spans="1:5" ht="18.75">
      <c r="A624" s="1547" t="s">
        <v>1572</v>
      </c>
      <c r="B624" s="1570" t="s">
        <v>322</v>
      </c>
      <c r="C624" s="1552" t="s">
        <v>182</v>
      </c>
      <c r="E624" s="1553"/>
    </row>
    <row r="625" spans="1:5" ht="18.75">
      <c r="A625" s="1547" t="s">
        <v>1573</v>
      </c>
      <c r="B625" s="1570" t="s">
        <v>323</v>
      </c>
      <c r="C625" s="1552" t="s">
        <v>182</v>
      </c>
      <c r="E625" s="1553"/>
    </row>
    <row r="626" spans="1:5" ht="18.75">
      <c r="A626" s="1547" t="s">
        <v>1574</v>
      </c>
      <c r="B626" s="1570" t="s">
        <v>324</v>
      </c>
      <c r="C626" s="1552" t="s">
        <v>182</v>
      </c>
      <c r="E626" s="1553"/>
    </row>
    <row r="627" spans="1:5" ht="18.75">
      <c r="A627" s="1547" t="s">
        <v>1575</v>
      </c>
      <c r="B627" s="1570" t="s">
        <v>325</v>
      </c>
      <c r="C627" s="1552" t="s">
        <v>182</v>
      </c>
      <c r="E627" s="1553"/>
    </row>
    <row r="628" spans="1:5" ht="18.75">
      <c r="A628" s="1547" t="s">
        <v>1576</v>
      </c>
      <c r="B628" s="1570" t="s">
        <v>326</v>
      </c>
      <c r="C628" s="1552" t="s">
        <v>182</v>
      </c>
      <c r="E628" s="1553"/>
    </row>
    <row r="629" spans="1:5" ht="18.75">
      <c r="A629" s="1547" t="s">
        <v>1577</v>
      </c>
      <c r="B629" s="1570" t="s">
        <v>327</v>
      </c>
      <c r="C629" s="1552" t="s">
        <v>182</v>
      </c>
      <c r="E629" s="1553"/>
    </row>
    <row r="630" spans="1:5" ht="18.75">
      <c r="A630" s="1547" t="s">
        <v>1578</v>
      </c>
      <c r="B630" s="1570" t="s">
        <v>757</v>
      </c>
      <c r="C630" s="1552" t="s">
        <v>182</v>
      </c>
      <c r="E630" s="1553"/>
    </row>
    <row r="631" spans="1:5" ht="18.75">
      <c r="A631" s="1547" t="s">
        <v>1579</v>
      </c>
      <c r="B631" s="1570" t="s">
        <v>758</v>
      </c>
      <c r="C631" s="1552" t="s">
        <v>182</v>
      </c>
      <c r="E631" s="1553"/>
    </row>
    <row r="632" spans="1:5" ht="18.75">
      <c r="A632" s="1547" t="s">
        <v>1580</v>
      </c>
      <c r="B632" s="1570" t="s">
        <v>759</v>
      </c>
      <c r="C632" s="1552" t="s">
        <v>182</v>
      </c>
      <c r="E632" s="1553"/>
    </row>
    <row r="633" spans="1:5" ht="18.75">
      <c r="A633" s="1547" t="s">
        <v>1581</v>
      </c>
      <c r="B633" s="1570" t="s">
        <v>760</v>
      </c>
      <c r="C633" s="1552" t="s">
        <v>182</v>
      </c>
      <c r="E633" s="1553"/>
    </row>
    <row r="634" spans="1:5" ht="18.75">
      <c r="A634" s="1547" t="s">
        <v>1582</v>
      </c>
      <c r="B634" s="1570" t="s">
        <v>761</v>
      </c>
      <c r="C634" s="1552" t="s">
        <v>182</v>
      </c>
      <c r="E634" s="1553"/>
    </row>
    <row r="635" spans="1:5" ht="18.75">
      <c r="A635" s="1547" t="s">
        <v>1583</v>
      </c>
      <c r="B635" s="1570" t="s">
        <v>762</v>
      </c>
      <c r="C635" s="1552" t="s">
        <v>182</v>
      </c>
      <c r="E635" s="1553"/>
    </row>
    <row r="636" spans="1:5" ht="18.75">
      <c r="A636" s="1547" t="s">
        <v>1584</v>
      </c>
      <c r="B636" s="1570" t="s">
        <v>763</v>
      </c>
      <c r="C636" s="1552" t="s">
        <v>182</v>
      </c>
      <c r="E636" s="1553"/>
    </row>
    <row r="637" spans="1:5" ht="18.75">
      <c r="A637" s="1547" t="s">
        <v>1585</v>
      </c>
      <c r="B637" s="1570" t="s">
        <v>764</v>
      </c>
      <c r="C637" s="1552" t="s">
        <v>182</v>
      </c>
      <c r="E637" s="1553"/>
    </row>
    <row r="638" spans="1:5" ht="18.75">
      <c r="A638" s="1547" t="s">
        <v>1586</v>
      </c>
      <c r="B638" s="1570" t="s">
        <v>765</v>
      </c>
      <c r="C638" s="1552" t="s">
        <v>182</v>
      </c>
      <c r="E638" s="1553"/>
    </row>
    <row r="639" spans="1:5" ht="18.75">
      <c r="A639" s="1547" t="s">
        <v>1587</v>
      </c>
      <c r="B639" s="1570" t="s">
        <v>766</v>
      </c>
      <c r="C639" s="1552" t="s">
        <v>182</v>
      </c>
      <c r="E639" s="1553"/>
    </row>
    <row r="640" spans="1:5" ht="18.75">
      <c r="A640" s="1547" t="s">
        <v>1588</v>
      </c>
      <c r="B640" s="1570" t="s">
        <v>767</v>
      </c>
      <c r="C640" s="1552" t="s">
        <v>182</v>
      </c>
      <c r="E640" s="1553"/>
    </row>
    <row r="641" spans="1:5" ht="18.75">
      <c r="A641" s="1547" t="s">
        <v>1589</v>
      </c>
      <c r="B641" s="1570" t="s">
        <v>768</v>
      </c>
      <c r="C641" s="1552" t="s">
        <v>182</v>
      </c>
      <c r="E641" s="1553"/>
    </row>
    <row r="642" spans="1:5" ht="18.75">
      <c r="A642" s="1547" t="s">
        <v>1590</v>
      </c>
      <c r="B642" s="1570" t="s">
        <v>769</v>
      </c>
      <c r="C642" s="1552" t="s">
        <v>182</v>
      </c>
      <c r="E642" s="1553"/>
    </row>
    <row r="643" spans="1:5" ht="18.75">
      <c r="A643" s="1547" t="s">
        <v>1591</v>
      </c>
      <c r="B643" s="1570" t="s">
        <v>770</v>
      </c>
      <c r="C643" s="1552" t="s">
        <v>182</v>
      </c>
      <c r="E643" s="1553"/>
    </row>
    <row r="644" spans="1:5" ht="18.75">
      <c r="A644" s="1547" t="s">
        <v>1592</v>
      </c>
      <c r="B644" s="1570" t="s">
        <v>771</v>
      </c>
      <c r="C644" s="1552" t="s">
        <v>182</v>
      </c>
      <c r="E644" s="1553"/>
    </row>
    <row r="645" spans="1:5" ht="18.75">
      <c r="A645" s="1547" t="s">
        <v>1593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1594</v>
      </c>
      <c r="B646" s="1578" t="s">
        <v>773</v>
      </c>
      <c r="C646" s="1552" t="s">
        <v>182</v>
      </c>
      <c r="E646" s="1553"/>
    </row>
    <row r="647" spans="1:5" ht="18.75">
      <c r="A647" s="1547" t="s">
        <v>1595</v>
      </c>
      <c r="B647" s="1569" t="s">
        <v>1929</v>
      </c>
      <c r="C647" s="1552" t="s">
        <v>182</v>
      </c>
      <c r="E647" s="1553"/>
    </row>
    <row r="648" spans="1:5" ht="18.75">
      <c r="A648" s="1547" t="s">
        <v>1596</v>
      </c>
      <c r="B648" s="1570" t="s">
        <v>1930</v>
      </c>
      <c r="C648" s="1552" t="s">
        <v>182</v>
      </c>
      <c r="E648" s="1553"/>
    </row>
    <row r="649" spans="1:5" ht="18.75">
      <c r="A649" s="1547" t="s">
        <v>1597</v>
      </c>
      <c r="B649" s="1570" t="s">
        <v>1931</v>
      </c>
      <c r="C649" s="1552" t="s">
        <v>182</v>
      </c>
      <c r="E649" s="1553"/>
    </row>
    <row r="650" spans="1:5" ht="18.75">
      <c r="A650" s="1547" t="s">
        <v>1598</v>
      </c>
      <c r="B650" s="1570" t="s">
        <v>1932</v>
      </c>
      <c r="C650" s="1552" t="s">
        <v>182</v>
      </c>
      <c r="E650" s="1553"/>
    </row>
    <row r="651" spans="1:5" ht="18.75">
      <c r="A651" s="1547" t="s">
        <v>1599</v>
      </c>
      <c r="B651" s="1570" t="s">
        <v>1933</v>
      </c>
      <c r="C651" s="1552" t="s">
        <v>182</v>
      </c>
      <c r="E651" s="1553"/>
    </row>
    <row r="652" spans="1:5" ht="18.75">
      <c r="A652" s="1547" t="s">
        <v>1600</v>
      </c>
      <c r="B652" s="1570" t="s">
        <v>1934</v>
      </c>
      <c r="C652" s="1552" t="s">
        <v>182</v>
      </c>
      <c r="E652" s="1553"/>
    </row>
    <row r="653" spans="1:5" ht="18.75">
      <c r="A653" s="1547" t="s">
        <v>1601</v>
      </c>
      <c r="B653" s="1570" t="s">
        <v>1935</v>
      </c>
      <c r="C653" s="1552" t="s">
        <v>182</v>
      </c>
      <c r="E653" s="1553"/>
    </row>
    <row r="654" spans="1:5" ht="18.75">
      <c r="A654" s="1547" t="s">
        <v>1602</v>
      </c>
      <c r="B654" s="1570" t="s">
        <v>1936</v>
      </c>
      <c r="C654" s="1552" t="s">
        <v>182</v>
      </c>
      <c r="E654" s="1553"/>
    </row>
    <row r="655" spans="1:5" ht="18.75">
      <c r="A655" s="1547" t="s">
        <v>1603</v>
      </c>
      <c r="B655" s="1570" t="s">
        <v>1937</v>
      </c>
      <c r="C655" s="1552" t="s">
        <v>182</v>
      </c>
      <c r="E655" s="1553"/>
    </row>
    <row r="656" spans="1:5" ht="18.75">
      <c r="A656" s="1547" t="s">
        <v>1604</v>
      </c>
      <c r="B656" s="1570" t="s">
        <v>1938</v>
      </c>
      <c r="C656" s="1552" t="s">
        <v>182</v>
      </c>
      <c r="E656" s="1553"/>
    </row>
    <row r="657" spans="1:5" ht="18.75">
      <c r="A657" s="1547" t="s">
        <v>1605</v>
      </c>
      <c r="B657" s="1570" t="s">
        <v>1939</v>
      </c>
      <c r="C657" s="1552" t="s">
        <v>182</v>
      </c>
      <c r="E657" s="1553"/>
    </row>
    <row r="658" spans="1:5" ht="18.75">
      <c r="A658" s="1547" t="s">
        <v>1606</v>
      </c>
      <c r="B658" s="1570" t="s">
        <v>1940</v>
      </c>
      <c r="C658" s="1552" t="s">
        <v>182</v>
      </c>
      <c r="E658" s="1553"/>
    </row>
    <row r="659" spans="1:5" ht="18.75">
      <c r="A659" s="1547" t="s">
        <v>1607</v>
      </c>
      <c r="B659" s="1570" t="s">
        <v>1941</v>
      </c>
      <c r="C659" s="1552" t="s">
        <v>182</v>
      </c>
      <c r="E659" s="1553"/>
    </row>
    <row r="660" spans="1:5" ht="18.75">
      <c r="A660" s="1547" t="s">
        <v>1608</v>
      </c>
      <c r="B660" s="1570" t="s">
        <v>1942</v>
      </c>
      <c r="C660" s="1552" t="s">
        <v>182</v>
      </c>
      <c r="E660" s="1553"/>
    </row>
    <row r="661" spans="1:5" ht="18.75">
      <c r="A661" s="1547" t="s">
        <v>1609</v>
      </c>
      <c r="B661" s="1570" t="s">
        <v>1943</v>
      </c>
      <c r="C661" s="1552" t="s">
        <v>182</v>
      </c>
      <c r="E661" s="1553"/>
    </row>
    <row r="662" spans="1:5" ht="18.75">
      <c r="A662" s="1547" t="s">
        <v>1610</v>
      </c>
      <c r="B662" s="1570" t="s">
        <v>1944</v>
      </c>
      <c r="C662" s="1552" t="s">
        <v>182</v>
      </c>
      <c r="E662" s="1553"/>
    </row>
    <row r="663" spans="1:5" ht="18.75">
      <c r="A663" s="1547" t="s">
        <v>1611</v>
      </c>
      <c r="B663" s="1570" t="s">
        <v>1945</v>
      </c>
      <c r="C663" s="1552" t="s">
        <v>182</v>
      </c>
      <c r="E663" s="1553"/>
    </row>
    <row r="664" spans="1:5" ht="18.75">
      <c r="A664" s="1547" t="s">
        <v>1612</v>
      </c>
      <c r="B664" s="1570" t="s">
        <v>1946</v>
      </c>
      <c r="C664" s="1552" t="s">
        <v>182</v>
      </c>
      <c r="E664" s="1553"/>
    </row>
    <row r="665" spans="1:5" ht="18.75">
      <c r="A665" s="1547" t="s">
        <v>1613</v>
      </c>
      <c r="B665" s="1570" t="s">
        <v>1947</v>
      </c>
      <c r="C665" s="1552" t="s">
        <v>182</v>
      </c>
      <c r="E665" s="1553"/>
    </row>
    <row r="666" spans="1:5" ht="18.75">
      <c r="A666" s="1547" t="s">
        <v>1614</v>
      </c>
      <c r="B666" s="1570" t="s">
        <v>1948</v>
      </c>
      <c r="C666" s="1552" t="s">
        <v>182</v>
      </c>
      <c r="E666" s="1553"/>
    </row>
    <row r="667" spans="1:5" ht="18.75">
      <c r="A667" s="1547" t="s">
        <v>1615</v>
      </c>
      <c r="B667" s="1570" t="s">
        <v>1949</v>
      </c>
      <c r="C667" s="1552" t="s">
        <v>182</v>
      </c>
      <c r="E667" s="1553"/>
    </row>
    <row r="668" spans="1:5" ht="19.5" thickBot="1">
      <c r="A668" s="1547" t="s">
        <v>1616</v>
      </c>
      <c r="B668" s="1573" t="s">
        <v>1950</v>
      </c>
      <c r="C668" s="1552" t="s">
        <v>182</v>
      </c>
      <c r="E668" s="1553"/>
    </row>
    <row r="669" spans="1:5" ht="18.75">
      <c r="A669" s="1547" t="s">
        <v>1617</v>
      </c>
      <c r="B669" s="1569" t="s">
        <v>1951</v>
      </c>
      <c r="C669" s="1552" t="s">
        <v>182</v>
      </c>
      <c r="E669" s="1553"/>
    </row>
    <row r="670" spans="1:5" ht="18.75">
      <c r="A670" s="1547" t="s">
        <v>1618</v>
      </c>
      <c r="B670" s="1570" t="s">
        <v>1952</v>
      </c>
      <c r="C670" s="1552" t="s">
        <v>182</v>
      </c>
      <c r="E670" s="1553"/>
    </row>
    <row r="671" spans="1:5" ht="18.75">
      <c r="A671" s="1547" t="s">
        <v>1619</v>
      </c>
      <c r="B671" s="1570" t="s">
        <v>1953</v>
      </c>
      <c r="C671" s="1552" t="s">
        <v>182</v>
      </c>
      <c r="E671" s="1553"/>
    </row>
    <row r="672" spans="1:5" ht="18.75">
      <c r="A672" s="1547" t="s">
        <v>1620</v>
      </c>
      <c r="B672" s="1570" t="s">
        <v>1954</v>
      </c>
      <c r="C672" s="1552" t="s">
        <v>182</v>
      </c>
      <c r="E672" s="1553"/>
    </row>
    <row r="673" spans="1:5" ht="18.75">
      <c r="A673" s="1547" t="s">
        <v>1621</v>
      </c>
      <c r="B673" s="1570" t="s">
        <v>1955</v>
      </c>
      <c r="C673" s="1552" t="s">
        <v>182</v>
      </c>
      <c r="E673" s="1553"/>
    </row>
    <row r="674" spans="1:5" ht="18.75">
      <c r="A674" s="1547" t="s">
        <v>1622</v>
      </c>
      <c r="B674" s="1570" t="s">
        <v>1956</v>
      </c>
      <c r="C674" s="1552" t="s">
        <v>182</v>
      </c>
      <c r="E674" s="1553"/>
    </row>
    <row r="675" spans="1:5" ht="18.75">
      <c r="A675" s="1547" t="s">
        <v>1623</v>
      </c>
      <c r="B675" s="1570" t="s">
        <v>1957</v>
      </c>
      <c r="C675" s="1552" t="s">
        <v>182</v>
      </c>
      <c r="E675" s="1553"/>
    </row>
    <row r="676" spans="1:5" ht="18.75">
      <c r="A676" s="1547" t="s">
        <v>1624</v>
      </c>
      <c r="B676" s="1570" t="s">
        <v>1958</v>
      </c>
      <c r="C676" s="1552" t="s">
        <v>182</v>
      </c>
      <c r="E676" s="1553"/>
    </row>
    <row r="677" spans="1:5" ht="18.75">
      <c r="A677" s="1547" t="s">
        <v>1625</v>
      </c>
      <c r="B677" s="1570" t="s">
        <v>1959</v>
      </c>
      <c r="C677" s="1552" t="s">
        <v>182</v>
      </c>
      <c r="E677" s="1553"/>
    </row>
    <row r="678" spans="1:5" ht="19.5">
      <c r="A678" s="1547" t="s">
        <v>1626</v>
      </c>
      <c r="B678" s="1571" t="s">
        <v>1960</v>
      </c>
      <c r="C678" s="1552" t="s">
        <v>182</v>
      </c>
      <c r="E678" s="1553"/>
    </row>
    <row r="679" spans="1:5" ht="19.5" thickBot="1">
      <c r="A679" s="1547" t="s">
        <v>1627</v>
      </c>
      <c r="B679" s="1573" t="s">
        <v>1961</v>
      </c>
      <c r="C679" s="1552" t="s">
        <v>182</v>
      </c>
      <c r="E679" s="1553"/>
    </row>
    <row r="680" spans="1:5" ht="18.75">
      <c r="A680" s="1547" t="s">
        <v>1628</v>
      </c>
      <c r="B680" s="1569" t="s">
        <v>1962</v>
      </c>
      <c r="C680" s="1552" t="s">
        <v>182</v>
      </c>
      <c r="E680" s="1553"/>
    </row>
    <row r="681" spans="1:5" ht="18.75">
      <c r="A681" s="1547" t="s">
        <v>1629</v>
      </c>
      <c r="B681" s="1570" t="s">
        <v>1963</v>
      </c>
      <c r="C681" s="1552" t="s">
        <v>182</v>
      </c>
      <c r="E681" s="1553"/>
    </row>
    <row r="682" spans="1:5" ht="18.75">
      <c r="A682" s="1547" t="s">
        <v>1630</v>
      </c>
      <c r="B682" s="1570" t="s">
        <v>1964</v>
      </c>
      <c r="C682" s="1552" t="s">
        <v>182</v>
      </c>
      <c r="E682" s="1553"/>
    </row>
    <row r="683" spans="1:5" ht="18.75">
      <c r="A683" s="1547" t="s">
        <v>1631</v>
      </c>
      <c r="B683" s="1570" t="s">
        <v>1965</v>
      </c>
      <c r="C683" s="1552" t="s">
        <v>182</v>
      </c>
      <c r="E683" s="1553"/>
    </row>
    <row r="684" spans="1:5" ht="20.25" thickBot="1">
      <c r="A684" s="1547" t="s">
        <v>1632</v>
      </c>
      <c r="B684" s="1578" t="s">
        <v>1966</v>
      </c>
      <c r="C684" s="1552" t="s">
        <v>182</v>
      </c>
      <c r="E684" s="1553"/>
    </row>
    <row r="685" spans="1:5" ht="18.75">
      <c r="A685" s="1547" t="s">
        <v>1633</v>
      </c>
      <c r="B685" s="1569" t="s">
        <v>1967</v>
      </c>
      <c r="C685" s="1552" t="s">
        <v>182</v>
      </c>
      <c r="E685" s="1553"/>
    </row>
    <row r="686" spans="1:5" ht="18.75">
      <c r="A686" s="1547" t="s">
        <v>1634</v>
      </c>
      <c r="B686" s="1570" t="s">
        <v>1968</v>
      </c>
      <c r="C686" s="1552" t="s">
        <v>182</v>
      </c>
      <c r="E686" s="1553"/>
    </row>
    <row r="687" spans="1:5" ht="18.75">
      <c r="A687" s="1547" t="s">
        <v>1635</v>
      </c>
      <c r="B687" s="1570" t="s">
        <v>1969</v>
      </c>
      <c r="C687" s="1552" t="s">
        <v>182</v>
      </c>
      <c r="E687" s="1553"/>
    </row>
    <row r="688" spans="1:5" ht="18.75">
      <c r="A688" s="1547" t="s">
        <v>1636</v>
      </c>
      <c r="B688" s="1570" t="s">
        <v>1970</v>
      </c>
      <c r="C688" s="1552" t="s">
        <v>182</v>
      </c>
      <c r="E688" s="1553"/>
    </row>
    <row r="689" spans="1:5" ht="18.75">
      <c r="A689" s="1547" t="s">
        <v>1637</v>
      </c>
      <c r="B689" s="1570" t="s">
        <v>1971</v>
      </c>
      <c r="C689" s="1552" t="s">
        <v>182</v>
      </c>
      <c r="E689" s="1553"/>
    </row>
    <row r="690" spans="1:5" ht="18.75">
      <c r="A690" s="1547" t="s">
        <v>1638</v>
      </c>
      <c r="B690" s="1570" t="s">
        <v>1972</v>
      </c>
      <c r="C690" s="1552" t="s">
        <v>182</v>
      </c>
      <c r="E690" s="1553"/>
    </row>
    <row r="691" spans="1:5" ht="18.75">
      <c r="A691" s="1547" t="s">
        <v>1639</v>
      </c>
      <c r="B691" s="1570" t="s">
        <v>1973</v>
      </c>
      <c r="C691" s="1552" t="s">
        <v>182</v>
      </c>
      <c r="E691" s="1553"/>
    </row>
    <row r="692" spans="1:5" ht="18.75">
      <c r="A692" s="1547" t="s">
        <v>1640</v>
      </c>
      <c r="B692" s="1570" t="s">
        <v>1974</v>
      </c>
      <c r="C692" s="1552" t="s">
        <v>182</v>
      </c>
      <c r="E692" s="1553"/>
    </row>
    <row r="693" spans="1:5" ht="18.75">
      <c r="A693" s="1547" t="s">
        <v>1641</v>
      </c>
      <c r="B693" s="1570" t="s">
        <v>1975</v>
      </c>
      <c r="C693" s="1552" t="s">
        <v>182</v>
      </c>
      <c r="E693" s="1553"/>
    </row>
    <row r="694" spans="1:5" ht="18.75">
      <c r="A694" s="1547" t="s">
        <v>1642</v>
      </c>
      <c r="B694" s="1570" t="s">
        <v>1976</v>
      </c>
      <c r="C694" s="1552" t="s">
        <v>182</v>
      </c>
      <c r="E694" s="1553"/>
    </row>
    <row r="695" spans="1:5" ht="20.25" thickBot="1">
      <c r="A695" s="1547" t="s">
        <v>1643</v>
      </c>
      <c r="B695" s="1578" t="s">
        <v>1977</v>
      </c>
      <c r="C695" s="1552" t="s">
        <v>182</v>
      </c>
      <c r="E695" s="1553"/>
    </row>
    <row r="696" spans="1:5" ht="18.75">
      <c r="A696" s="1547" t="s">
        <v>1644</v>
      </c>
      <c r="B696" s="1569" t="s">
        <v>1978</v>
      </c>
      <c r="C696" s="1552" t="s">
        <v>182</v>
      </c>
      <c r="E696" s="1553"/>
    </row>
    <row r="697" spans="1:5" ht="18.75">
      <c r="A697" s="1547" t="s">
        <v>1645</v>
      </c>
      <c r="B697" s="1570" t="s">
        <v>1979</v>
      </c>
      <c r="C697" s="1552" t="s">
        <v>182</v>
      </c>
      <c r="E697" s="1553"/>
    </row>
    <row r="698" spans="1:5" ht="18.75">
      <c r="A698" s="1547" t="s">
        <v>1646</v>
      </c>
      <c r="B698" s="1570" t="s">
        <v>1980</v>
      </c>
      <c r="C698" s="1552" t="s">
        <v>182</v>
      </c>
      <c r="E698" s="1553"/>
    </row>
    <row r="699" spans="1:5" ht="18.75">
      <c r="A699" s="1547" t="s">
        <v>1647</v>
      </c>
      <c r="B699" s="1570" t="s">
        <v>1981</v>
      </c>
      <c r="C699" s="1552" t="s">
        <v>182</v>
      </c>
      <c r="E699" s="1553"/>
    </row>
    <row r="700" spans="1:5" ht="18.75">
      <c r="A700" s="1547" t="s">
        <v>1648</v>
      </c>
      <c r="B700" s="1570" t="s">
        <v>1982</v>
      </c>
      <c r="C700" s="1552" t="s">
        <v>182</v>
      </c>
      <c r="E700" s="1553"/>
    </row>
    <row r="701" spans="1:5" ht="18.75">
      <c r="A701" s="1547" t="s">
        <v>1649</v>
      </c>
      <c r="B701" s="1570" t="s">
        <v>1983</v>
      </c>
      <c r="C701" s="1552" t="s">
        <v>182</v>
      </c>
      <c r="E701" s="1553"/>
    </row>
    <row r="702" spans="1:5" ht="18.75">
      <c r="A702" s="1547" t="s">
        <v>1650</v>
      </c>
      <c r="B702" s="1570" t="s">
        <v>1984</v>
      </c>
      <c r="C702" s="1552" t="s">
        <v>182</v>
      </c>
      <c r="E702" s="1553"/>
    </row>
    <row r="703" spans="1:5" ht="18.75">
      <c r="A703" s="1547" t="s">
        <v>1651</v>
      </c>
      <c r="B703" s="1570" t="s">
        <v>1985</v>
      </c>
      <c r="C703" s="1552" t="s">
        <v>182</v>
      </c>
      <c r="E703" s="1553"/>
    </row>
    <row r="704" spans="1:5" ht="18.75">
      <c r="A704" s="1547" t="s">
        <v>1652</v>
      </c>
      <c r="B704" s="1570" t="s">
        <v>1986</v>
      </c>
      <c r="C704" s="1552" t="s">
        <v>182</v>
      </c>
      <c r="E704" s="1553"/>
    </row>
    <row r="705" spans="1:5" ht="20.25" thickBot="1">
      <c r="A705" s="1547" t="s">
        <v>1653</v>
      </c>
      <c r="B705" s="1578" t="s">
        <v>1987</v>
      </c>
      <c r="C705" s="1552" t="s">
        <v>182</v>
      </c>
      <c r="E705" s="1553"/>
    </row>
    <row r="706" spans="1:5" ht="18.75">
      <c r="A706" s="1547" t="s">
        <v>1654</v>
      </c>
      <c r="B706" s="1569" t="s">
        <v>1988</v>
      </c>
      <c r="C706" s="1552" t="s">
        <v>182</v>
      </c>
      <c r="E706" s="1553"/>
    </row>
    <row r="707" spans="1:5" ht="18.75">
      <c r="A707" s="1547" t="s">
        <v>1655</v>
      </c>
      <c r="B707" s="1570" t="s">
        <v>1989</v>
      </c>
      <c r="C707" s="1552" t="s">
        <v>182</v>
      </c>
      <c r="E707" s="1553"/>
    </row>
    <row r="708" spans="1:5" ht="18.75">
      <c r="A708" s="1547" t="s">
        <v>1656</v>
      </c>
      <c r="B708" s="1570" t="s">
        <v>1990</v>
      </c>
      <c r="C708" s="1552" t="s">
        <v>182</v>
      </c>
      <c r="E708" s="1553"/>
    </row>
    <row r="709" spans="1:5" ht="18.75">
      <c r="A709" s="1547" t="s">
        <v>1657</v>
      </c>
      <c r="B709" s="1570" t="s">
        <v>1991</v>
      </c>
      <c r="C709" s="1552" t="s">
        <v>182</v>
      </c>
      <c r="E709" s="1553"/>
    </row>
    <row r="710" spans="1:5" ht="20.25" thickBot="1">
      <c r="A710" s="1547" t="s">
        <v>1658</v>
      </c>
      <c r="B710" s="1578" t="s">
        <v>1992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1659</v>
      </c>
    </row>
    <row r="714" spans="1:3" ht="14.25">
      <c r="A714" s="1584"/>
      <c r="B714" s="1585">
        <v>43159</v>
      </c>
      <c r="C714" s="1584" t="s">
        <v>1660</v>
      </c>
    </row>
    <row r="715" spans="1:3" ht="14.25">
      <c r="A715" s="1584"/>
      <c r="B715" s="1585">
        <v>43190</v>
      </c>
      <c r="C715" s="1584" t="s">
        <v>1661</v>
      </c>
    </row>
    <row r="716" spans="1:3" ht="14.25">
      <c r="A716" s="1584"/>
      <c r="B716" s="1585">
        <v>43220</v>
      </c>
      <c r="C716" s="1584" t="s">
        <v>1662</v>
      </c>
    </row>
    <row r="717" spans="1:3" ht="14.25">
      <c r="A717" s="1584"/>
      <c r="B717" s="1585">
        <v>43251</v>
      </c>
      <c r="C717" s="1584" t="s">
        <v>1663</v>
      </c>
    </row>
    <row r="718" spans="1:3" ht="14.25">
      <c r="A718" s="1584"/>
      <c r="B718" s="1585">
        <v>43281</v>
      </c>
      <c r="C718" s="1584" t="s">
        <v>1664</v>
      </c>
    </row>
    <row r="719" spans="1:3" ht="14.25">
      <c r="A719" s="1584"/>
      <c r="B719" s="1585">
        <v>43312</v>
      </c>
      <c r="C719" s="1584" t="s">
        <v>1665</v>
      </c>
    </row>
    <row r="720" spans="1:3" ht="14.25">
      <c r="A720" s="1584"/>
      <c r="B720" s="1585">
        <v>43343</v>
      </c>
      <c r="C720" s="1584" t="s">
        <v>1666</v>
      </c>
    </row>
    <row r="721" spans="1:3" ht="14.25">
      <c r="A721" s="1584"/>
      <c r="B721" s="1585">
        <v>43373</v>
      </c>
      <c r="C721" s="1584" t="s">
        <v>1667</v>
      </c>
    </row>
    <row r="722" spans="1:3" ht="14.25">
      <c r="A722" s="1584"/>
      <c r="B722" s="1585">
        <v>43404</v>
      </c>
      <c r="C722" s="1584" t="s">
        <v>1668</v>
      </c>
    </row>
    <row r="723" spans="1:3" ht="14.25">
      <c r="A723" s="1584"/>
      <c r="B723" s="1585">
        <v>43434</v>
      </c>
      <c r="C723" s="1584" t="s">
        <v>1669</v>
      </c>
    </row>
    <row r="724" spans="1:3" ht="14.25">
      <c r="A724" s="1584"/>
      <c r="B724" s="1585">
        <v>43465</v>
      </c>
      <c r="C724" s="1584" t="s">
        <v>1670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2074</v>
      </c>
      <c r="I2" s="61"/>
    </row>
    <row r="3" spans="1:9" ht="12.75">
      <c r="A3" s="61" t="s">
        <v>716</v>
      </c>
      <c r="B3" s="61" t="s">
        <v>2072</v>
      </c>
      <c r="I3" s="61"/>
    </row>
    <row r="4" spans="1:9" ht="15.75">
      <c r="A4" s="61" t="s">
        <v>717</v>
      </c>
      <c r="B4" s="61" t="s">
        <v>1264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1265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0">
        <f>$B$9</f>
        <v>0</v>
      </c>
      <c r="J16" s="1801"/>
      <c r="K16" s="1802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3">
        <f>$B$12</f>
        <v>0</v>
      </c>
      <c r="J19" s="1804"/>
      <c r="K19" s="1805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06" t="s">
        <v>2029</v>
      </c>
      <c r="M23" s="1807"/>
      <c r="N23" s="1807"/>
      <c r="O23" s="1808"/>
      <c r="P23" s="1809" t="s">
        <v>2030</v>
      </c>
      <c r="Q23" s="1810"/>
      <c r="R23" s="1810"/>
      <c r="S23" s="181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2" t="s">
        <v>751</v>
      </c>
      <c r="K30" s="181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8" t="s">
        <v>754</v>
      </c>
      <c r="K33" s="179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4" t="s">
        <v>195</v>
      </c>
      <c r="K39" s="179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6" t="s">
        <v>200</v>
      </c>
      <c r="K47" s="1797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8" t="s">
        <v>201</v>
      </c>
      <c r="K48" s="179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4" t="s">
        <v>275</v>
      </c>
      <c r="K66" s="178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4" t="s">
        <v>729</v>
      </c>
      <c r="K70" s="178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4" t="s">
        <v>220</v>
      </c>
      <c r="K76" s="178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4" t="s">
        <v>222</v>
      </c>
      <c r="K79" s="1785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0" t="s">
        <v>223</v>
      </c>
      <c r="K80" s="1791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0" t="s">
        <v>224</v>
      </c>
      <c r="K81" s="1791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0" t="s">
        <v>1675</v>
      </c>
      <c r="K82" s="1791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4" t="s">
        <v>225</v>
      </c>
      <c r="K83" s="178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2009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2010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1672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4" t="s">
        <v>237</v>
      </c>
      <c r="K99" s="1785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4" t="s">
        <v>238</v>
      </c>
      <c r="K100" s="1785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4" t="s">
        <v>239</v>
      </c>
      <c r="K101" s="1785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4" t="s">
        <v>240</v>
      </c>
      <c r="K102" s="178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4" t="s">
        <v>1676</v>
      </c>
      <c r="K109" s="178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4" t="s">
        <v>1673</v>
      </c>
      <c r="K113" s="1785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4" t="s">
        <v>1674</v>
      </c>
      <c r="K114" s="1785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0" t="s">
        <v>250</v>
      </c>
      <c r="K115" s="1791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4" t="s">
        <v>276</v>
      </c>
      <c r="K116" s="178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251</v>
      </c>
      <c r="K119" s="1793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252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632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692</v>
      </c>
      <c r="K131" s="1793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4" t="s">
        <v>693</v>
      </c>
      <c r="K132" s="178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6" t="s">
        <v>923</v>
      </c>
      <c r="K137" s="178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88" t="s">
        <v>701</v>
      </c>
      <c r="K141" s="1789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8" t="s">
        <v>701</v>
      </c>
      <c r="K142" s="1789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78" operator="equal" stopIfTrue="1">
      <formula>0</formula>
    </cfRule>
  </conditionalFormatting>
  <conditionalFormatting sqref="L21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M21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8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2018-02-09T13:06:27Z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