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<sst xmlns="http://schemas.openxmlformats.org/spreadsheetml/2006/main" count="2724" uniqueCount="2076">
  <si>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</si>
  <si>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</si>
  <si>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</si>
  <si>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</si>
  <si>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</si>
  <si>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</si>
  <si>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</si>
  <si>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</si>
  <si>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</si>
  <si>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</si>
  <si>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</si>
  <si>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</si>
  <si>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</si>
  <si>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</si>
  <si>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</si>
  <si>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</si>
  <si>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</si>
  <si>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</si>
  <si>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</si>
  <si>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</si>
  <si>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</si>
  <si>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</si>
  <si>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</si>
  <si>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</si>
  <si>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</si>
  <si>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</si>
  <si>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</si>
  <si>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</si>
  <si>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</si>
  <si>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</si>
  <si>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</si>
  <si>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</si>
  <si>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</si>
  <si>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</si>
  <si>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</si>
  <si>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</si>
  <si>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</si>
  <si>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</si>
  <si>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</si>
  <si>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</si>
  <si>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</si>
  <si>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</si>
  <si>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</si>
  <si>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</si>
  <si>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</si>
  <si>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</si>
  <si>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</si>
  <si>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</si>
  <si>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</si>
  <si>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</si>
  <si>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</si>
  <si>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</si>
  <si>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</si>
  <si>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</si>
  <si>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</si>
  <si>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</si>
  <si>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</si>
  <si>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</si>
  <si>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</si>
  <si>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</si>
  <si>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</si>
  <si>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</si>
  <si>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</si>
  <si>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</si>
  <si>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</si>
  <si>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</si>
  <si>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</si>
  <si>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</si>
  <si>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</si>
  <si>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</si>
  <si>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</si>
  <si>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</si>
  <si>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</si>
  <si>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</si>
  <si>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</si>
  <si>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</si>
  <si>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</si>
  <si>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</si>
  <si>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</si>
  <si>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</si>
  <si>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</si>
  <si>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</si>
  <si>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</si>
  <si>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</si>
  <si>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</si>
  <si>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</si>
  <si>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</si>
  <si>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</si>
  <si>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</si>
  <si>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</si>
  <si>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</si>
  <si>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</si>
  <si>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</si>
  <si>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</si>
  <si>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</si>
  <si>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</si>
  <si>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</si>
  <si>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</si>
  <si>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</si>
  <si>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</si>
  <si>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</si>
  <si>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</si>
  <si>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</si>
  <si>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</si>
  <si>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</si>
  <si>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</si>
  <si>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</si>
  <si>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</si>
  <si>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</si>
  <si>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</si>
  <si>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</si>
  <si>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</si>
  <si>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</si>
  <si>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</si>
  <si>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</si>
  <si>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</si>
  <si>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</si>
  <si>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</si>
  <si>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</si>
  <si>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</si>
  <si>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</si>
  <si>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</si>
  <si>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</si>
  <si>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</si>
  <si>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</si>
  <si>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</si>
  <si>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</si>
  <si>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</si>
  <si>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</si>
  <si>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</si>
  <si>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</si>
  <si>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</si>
  <si>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</si>
  <si>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</si>
  <si>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</si>
  <si>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</si>
  <si>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</si>
  <si>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</si>
  <si>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</si>
  <si>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</si>
  <si>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</si>
  <si>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</si>
  <si>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</si>
  <si>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</si>
  <si>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</si>
  <si>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</si>
  <si>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</si>
  <si>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</si>
  <si>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</si>
  <si>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</si>
  <si>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</si>
  <si>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</si>
  <si>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</si>
  <si>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</si>
  <si>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</si>
  <si>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</si>
  <si>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</si>
  <si>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</si>
  <si>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</si>
  <si>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</si>
  <si>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</si>
  <si>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</si>
  <si>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</si>
  <si>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</si>
  <si>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</si>
  <si>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</si>
  <si>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</si>
  <si>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</si>
  <si>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</si>
  <si>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</si>
  <si>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</si>
  <si>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</si>
  <si>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</si>
  <si>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</si>
  <si>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</si>
  <si>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</si>
  <si>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</si>
  <si>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</si>
  <si>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</si>
  <si>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</si>
  <si>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</si>
  <si>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</si>
  <si>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</si>
  <si>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</si>
  <si>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</si>
  <si>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</si>
  <si>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</si>
  <si>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</si>
  <si>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</si>
  <si>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</si>
  <si>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</si>
  <si>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</si>
  <si>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</si>
  <si>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</si>
  <si>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</si>
  <si>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</si>
  <si>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</si>
  <si>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</si>
  <si>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</si>
  <si>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</si>
  <si>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</si>
  <si>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</si>
  <si>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</si>
  <si>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</si>
  <si>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</si>
  <si>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</si>
  <si>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</si>
  <si>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</si>
  <si>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</si>
  <si>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</si>
  <si>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</si>
  <si>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</si>
  <si>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</si>
  <si>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</si>
  <si>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</si>
  <si>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</si>
  <si>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</si>
  <si>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</si>
  <si>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</si>
  <si>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</si>
  <si>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</si>
  <si>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</si>
  <si>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</si>
  <si>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</si>
  <si>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</si>
  <si>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</si>
  <si>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</si>
  <si>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</si>
  <si>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</si>
  <si>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</si>
  <si>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</si>
  <si>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</si>
  <si>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</si>
  <si>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</si>
  <si>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</si>
  <si>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</si>
  <si>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</si>
  <si>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</si>
  <si>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</si>
  <si>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</si>
  <si>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</si>
  <si>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</si>
  <si>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</si>
  <si>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</si>
  <si>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</si>
  <si>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</si>
  <si>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</si>
  <si>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</si>
  <si>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</si>
  <si>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</si>
  <si>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</si>
  <si>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</si>
  <si>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</si>
  <si>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</si>
  <si>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</si>
  <si>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</si>
  <si>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</si>
  <si>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</si>
  <si>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</si>
  <si>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</si>
  <si>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</si>
  <si>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</si>
  <si>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</si>
  <si>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</si>
  <si>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</si>
  <si>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</si>
  <si>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</si>
  <si>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</si>
  <si>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</si>
  <si>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</si>
  <si>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</si>
  <si>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</si>
  <si>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</si>
  <si>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</si>
  <si>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</si>
  <si>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</si>
  <si>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</si>
  <si>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</si>
  <si>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</si>
  <si>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</si>
  <si>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</si>
  <si>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</si>
  <si>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</si>
  <si>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</si>
  <si>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</si>
  <si>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</si>
  <si>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</si>
  <si>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</si>
  <si>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</si>
  <si>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</si>
  <si>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</si>
  <si>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</si>
  <si>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</si>
  <si>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</si>
  <si>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</si>
  <si>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</si>
  <si>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</si>
  <si>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</si>
  <si>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</si>
  <si>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</si>
  <si>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</si>
  <si>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</si>
  <si>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</si>
  <si>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</si>
  <si>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</si>
  <si>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</si>
  <si>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</si>
  <si>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</si>
  <si>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</si>
  <si>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</si>
  <si>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</si>
  <si>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</si>
  <si>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</si>
  <si>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</si>
  <si>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</si>
  <si>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</si>
  <si>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</si>
  <si>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</si>
  <si>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</si>
  <si>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</si>
  <si>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</si>
  <si>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</si>
  <si>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</si>
  <si>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</si>
  <si>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</si>
  <si>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</si>
  <si>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</si>
  <si>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</si>
  <si>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</si>
  <si>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</si>
  <si>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</si>
  <si>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</si>
  <si>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</si>
  <si>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</si>
  <si>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</si>
  <si>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</si>
  <si>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</si>
  <si>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</si>
  <si>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</si>
  <si>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</si>
  <si>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</si>
  <si>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</si>
  <si>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</si>
  <si>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</si>
  <si>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</si>
  <si>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</si>
  <si>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</si>
  <si>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</si>
  <si>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</si>
  <si>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</si>
  <si>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</si>
  <si>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</si>
  <si>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</si>
  <si>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</si>
  <si>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</si>
  <si>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</si>
  <si>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</si>
  <si>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</si>
  <si>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</si>
  <si>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</si>
  <si>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</si>
  <si>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</si>
  <si>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</si>
  <si>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</si>
  <si>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</si>
  <si>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</si>
  <si>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</si>
  <si>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</si>
  <si>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</si>
  <si>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</si>
  <si>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</si>
  <si>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</si>
  <si>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</si>
  <si>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</si>
  <si>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</si>
  <si>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</si>
  <si>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</si>
  <si>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</si>
  <si>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</si>
  <si>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</si>
  <si>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</si>
  <si>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</si>
  <si>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</si>
  <si>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</si>
  <si>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</si>
  <si>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</si>
  <si>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</si>
  <si>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</si>
  <si>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</si>
  <si>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</si>
  <si>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</si>
  <si>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</si>
  <si>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</si>
  <si>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</si>
  <si>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</si>
  <si>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</si>
  <si>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</si>
  <si>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</si>
  <si>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</si>
  <si>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</si>
  <si>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</si>
  <si>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</si>
  <si>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</si>
  <si>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</si>
  <si>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</si>
  <si>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</si>
  <si>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</si>
  <si>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</si>
  <si>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</si>
  <si>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</si>
  <si>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</si>
  <si>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</si>
  <si>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</si>
  <si>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</si>
  <si>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</si>
  <si>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</si>
  <si>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</si>
  <si>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</si>
  <si>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</si>
  <si>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</si>
  <si>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</si>
  <si>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</si>
  <si>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</si>
  <si>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</si>
  <si>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</si>
  <si>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</si>
  <si>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</si>
  <si>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</si>
  <si>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</si>
  <si>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</si>
  <si>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</si>
  <si>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</si>
  <si>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</si>
  <si>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</si>
  <si>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</si>
  <si>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</si>
  <si>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</si>
  <si>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</si>
  <si>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</si>
  <si>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</si>
  <si>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</si>
  <si>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</si>
  <si>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</si>
  <si>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</si>
  <si>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</si>
  <si>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</si>
  <si>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</si>
  <si>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</si>
  <si>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</si>
  <si>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</si>
  <si>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</si>
  <si>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</si>
  <si>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</si>
  <si>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</si>
  <si>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</si>
  <si>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</si>
  <si>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</si>
  <si>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</si>
  <si>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</si>
  <si>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</si>
  <si>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</si>
  <si>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</si>
  <si>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</si>
  <si>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</si>
  <si>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</si>
  <si>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</si>
  <si>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</si>
  <si>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</si>
  <si>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</si>
  <si>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</si>
  <si>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</si>
  <si>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</si>
  <si>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</si>
  <si>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</si>
  <si>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</si>
  <si>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</si>
  <si>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</si>
  <si>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</si>
  <si>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</si>
  <si>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</si>
  <si>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</si>
  <si>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</si>
  <si>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</si>
  <si>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</si>
  <si>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</si>
  <si>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</si>
  <si>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</si>
  <si>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</si>
  <si>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</si>
  <si>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</si>
  <si>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</si>
  <si>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</si>
  <si>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</si>
  <si>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</si>
  <si>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</si>
  <si>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</si>
  <si>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</si>
  <si>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</si>
  <si>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</si>
  <si>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</si>
  <si>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</si>
  <si>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</si>
  <si>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</si>
  <si>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</si>
  <si>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</si>
  <si>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</si>
  <si>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</si>
  <si>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</si>
  <si>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</si>
  <si>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</si>
  <si>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</si>
  <si>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</si>
  <si>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</si>
  <si>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</si>
  <si>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</si>
  <si>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</si>
  <si>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</si>
  <si>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</si>
  <si>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</si>
  <si>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</si>
  <si>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</si>
  <si>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</si>
  <si>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</si>
  <si>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</si>
  <si>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</si>
  <si>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</si>
  <si>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</si>
  <si>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</si>
  <si>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</si>
  <si>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</si>
  <si>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</si>
  <si>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</si>
  <si>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</si>
  <si>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</si>
  <si>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</si>
  <si>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</si>
  <si>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</si>
  <si>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</si>
  <si>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</si>
  <si>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</si>
  <si>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</si>
  <si>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</si>
  <si>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</si>
  <si>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</si>
  <si>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</si>
  <si>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</si>
  <si>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</si>
  <si>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</si>
  <si>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</si>
  <si>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</si>
  <si>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</si>
  <si>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</si>
  <si>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</si>
  <si>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</si>
  <si>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</si>
  <si>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</si>
  <si>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</si>
  <si>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</si>
  <si>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</si>
  <si>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</si>
  <si>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</si>
  <si>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</si>
  <si>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</si>
  <si>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</si>
  <si>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</si>
  <si>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</si>
  <si>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</si>
  <si>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</si>
  <si>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</si>
  <si>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</si>
  <si>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</si>
  <si>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</si>
  <si>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</si>
  <si>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</si>
  <si>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</si>
  <si>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</si>
  <si>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</si>
  <si>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</si>
  <si>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</si>
  <si>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</si>
  <si>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</si>
  <si>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</si>
  <si>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</si>
  <si>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</si>
  <si>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</si>
  <si>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</si>
  <si>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</si>
  <si>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</si>
  <si>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</si>
  <si>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</si>
  <si>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</si>
  <si>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</si>
  <si>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</si>
  <si>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</si>
  <si>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</si>
  <si>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</si>
  <si>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</si>
  <si>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</si>
  <si>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</si>
  <si>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</si>
  <si>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</si>
  <si>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</si>
  <si>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</si>
  <si>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</si>
  <si>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</si>
  <si>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</si>
  <si>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</si>
  <si>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</si>
  <si>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</si>
  <si>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</si>
  <si>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</si>
  <si>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</si>
  <si>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</si>
  <si>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</si>
  <si>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</si>
  <si>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</si>
  <si>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</si>
  <si>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</si>
  <si>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</si>
  <si>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</si>
  <si>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</si>
  <si>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</si>
  <si>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</si>
  <si>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</si>
  <si>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</si>
  <si>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</si>
  <si>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</si>
  <si>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</si>
  <si>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</si>
  <si>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</si>
  <si>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</si>
  <si>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</si>
  <si>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</si>
  <si>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</si>
  <si>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</si>
  <si>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</si>
  <si>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</si>
  <si>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</si>
  <si>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</si>
  <si>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</si>
  <si>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</si>
  <si>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</si>
  <si>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</si>
  <si>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</si>
  <si>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</si>
  <si>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</si>
  <si>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</si>
  <si>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</si>
  <si>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</si>
  <si>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</si>
  <si>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</si>
  <si>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</si>
  <si>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</si>
  <si>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</si>
  <si>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</si>
  <si>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</si>
  <si>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</si>
  <si>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</si>
  <si>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</si>
  <si>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</si>
  <si>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</si>
  <si>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</si>
  <si>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</si>
  <si>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</si>
  <si>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</si>
  <si>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</si>
  <si>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</si>
  <si>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</si>
  <si>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</si>
  <si>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</si>
  <si>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</si>
  <si>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</si>
  <si>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</si>
  <si>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</si>
  <si>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</si>
  <si>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</si>
  <si>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</si>
  <si>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</si>
  <si>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</si>
  <si>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</si>
  <si>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</si>
  <si>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</si>
  <si>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</si>
  <si>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</si>
  <si>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</si>
  <si>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</si>
  <si>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</si>
  <si>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</si>
  <si>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</si>
  <si>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</si>
  <si>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</si>
  <si>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</si>
  <si>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</si>
  <si>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</si>
  <si>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</si>
  <si>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</si>
  <si>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</si>
  <si>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</si>
  <si>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</si>
  <si>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</si>
  <si>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</si>
  <si>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</si>
  <si>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</si>
  <si>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</si>
  <si>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</si>
  <si>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</si>
  <si>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</si>
  <si>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</si>
  <si>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</si>
  <si>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</si>
  <si>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</si>
  <si>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</si>
  <si>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</si>
  <si>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</si>
  <si>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</si>
  <si>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</si>
  <si>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</si>
  <si>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</si>
  <si>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</si>
  <si>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</si>
  <si>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</si>
  <si>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</si>
  <si>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</si>
  <si>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</si>
  <si>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</si>
  <si>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</si>
  <si>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</si>
  <si>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</si>
  <si>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</si>
  <si>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</si>
  <si>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</si>
  <si>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</si>
  <si>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</si>
  <si>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</si>
  <si>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</si>
  <si>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</si>
  <si>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</si>
  <si>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</si>
  <si>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</si>
  <si>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</si>
  <si>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</si>
  <si>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</si>
  <si>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</si>
  <si>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</si>
  <si>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</si>
  <si>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</si>
  <si>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</si>
  <si>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</si>
  <si>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</si>
  <si>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</si>
  <si>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</si>
  <si>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</si>
  <si>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</si>
  <si>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</si>
  <si>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</si>
  <si>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</si>
  <si>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</si>
  <si>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</si>
  <si>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</si>
  <si>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</si>
  <si>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</si>
  <si>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</si>
  <si>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</si>
  <si>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</si>
  <si>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</si>
  <si>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</si>
  <si>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</si>
  <si>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</si>
  <si>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</si>
  <si>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</si>
  <si>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</si>
  <si>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</si>
  <si>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</si>
  <si>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</si>
  <si>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</si>
  <si>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</si>
  <si>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</si>
  <si>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</si>
  <si>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</si>
  <si>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</si>
  <si>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</si>
  <si>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</si>
  <si>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</si>
  <si>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</si>
  <si>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</si>
  <si>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</si>
  <si>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</si>
  <si>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</si>
  <si>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</si>
  <si>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</si>
  <si>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</si>
  <si>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</si>
  <si>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</si>
  <si>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</si>
  <si>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</si>
  <si>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</si>
  <si>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</si>
  <si>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</si>
  <si>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</si>
  <si>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</si>
  <si>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</si>
  <si>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</si>
  <si>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</si>
  <si>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</si>
  <si>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</si>
  <si>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</si>
  <si>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</si>
  <si>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</si>
  <si>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</si>
  <si>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</si>
  <si>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</si>
  <si>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</si>
  <si>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</si>
  <si>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</si>
  <si>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</si>
  <si>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</si>
  <si>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</si>
  <si>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</si>
  <si>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</si>
  <si>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</si>
  <si>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</si>
  <si>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</si>
  <si>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</si>
  <si>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</si>
  <si>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</si>
  <si>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</si>
  <si>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</si>
  <si>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</si>
  <si>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</si>
  <si>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</si>
  <si>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</si>
  <si>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</si>
  <si>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</si>
  <si>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</si>
  <si>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</si>
  <si>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</si>
  <si>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</si>
  <si>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</si>
  <si>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</si>
  <si>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</si>
  <si>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</si>
  <si>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</si>
  <si>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</si>
  <si>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</si>
  <si>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</si>
  <si>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</si>
  <si>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</si>
  <si>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</si>
  <si>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</si>
  <si>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</si>
  <si>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</si>
  <si>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</si>
  <si>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</si>
  <si>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</si>
  <si>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</si>
  <si>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</si>
  <si>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</si>
  <si>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</si>
  <si>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</si>
  <si>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</si>
  <si>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</si>
  <si>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</si>
  <si>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</si>
  <si>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</si>
  <si>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</si>
  <si>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</si>
  <si>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</si>
  <si>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</si>
  <si>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</si>
  <si>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</si>
  <si>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</si>
  <si>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</si>
  <si>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</si>
  <si>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</si>
  <si>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</si>
  <si>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</si>
  <si>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</si>
  <si>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</si>
  <si>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</si>
  <si>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</si>
  <si>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</si>
  <si>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</si>
  <si>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</si>
  <si>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</si>
  <si>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</si>
  <si>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</si>
  <si>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</si>
  <si>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</si>
  <si>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</si>
  <si>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</si>
  <si>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</si>
  <si>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</si>
  <si>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</si>
  <si>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</si>
  <si>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</si>
  <si>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</si>
  <si>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</si>
  <si>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</si>
  <si>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</si>
  <si>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</si>
  <si>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</si>
  <si>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</si>
  <si>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</si>
  <si>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</si>
  <si>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</si>
  <si>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</si>
  <si>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</si>
  <si>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</si>
  <si>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</si>
  <si>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</si>
  <si>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</si>
  <si>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</si>
  <si>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</si>
  <si>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</si>
  <si>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</si>
  <si>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</si>
  <si>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</si>
  <si>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</si>
  <si>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</si>
  <si>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</si>
  <si>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</si>
  <si>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</si>
  <si>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</si>
  <si>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</si>
  <si>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</si>
  <si>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</si>
  <si>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</si>
  <si>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</si>
  <si>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</si>
  <si>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</si>
  <si>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</si>
  <si>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</si>
  <si>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</si>
  <si>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</si>
  <si>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</si>
  <si>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</si>
  <si>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</si>
  <si>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</si>
  <si>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</si>
  <si>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</si>
  <si>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</si>
  <si>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</si>
  <si>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</si>
  <si>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</si>
  <si>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</si>
  <si>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</si>
  <si>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</si>
  <si>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</si>
  <si>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</si>
  <si>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</si>
  <si>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</si>
  <si>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</si>
  <si>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</si>
  <si>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</si>
  <si>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</si>
  <si>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</si>
  <si>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</si>
  <si>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</si>
  <si>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</si>
  <si>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</si>
  <si>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</si>
  <si>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</si>
  <si>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</si>
  <si>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</si>
  <si>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</si>
  <si>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</si>
  <si>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</si>
  <si>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</si>
  <si>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</si>
  <si>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</si>
  <si>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</si>
  <si>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</si>
  <si>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</si>
  <si>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</si>
  <si>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</si>
  <si>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</si>
  <si>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</si>
  <si>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</si>
  <si>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</si>
  <si>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</si>
  <si>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</si>
  <si>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</si>
  <si>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</si>
  <si>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</si>
  <si>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</si>
  <si>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</si>
  <si>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</si>
  <si>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</si>
  <si>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</si>
  <si>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</si>
  <si>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</si>
  <si>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</si>
  <si>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</si>
  <si>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</si>
  <si>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</si>
  <si>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</si>
  <si>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</si>
  <si>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</si>
  <si>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</si>
  <si>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</si>
  <si>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</si>
  <si>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</si>
  <si>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</si>
  <si>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</si>
  <si>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</si>
  <si>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</si>
  <si>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</si>
  <si>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</si>
  <si>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</si>
  <si>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</si>
  <si>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</si>
  <si>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</si>
  <si>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</si>
  <si>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</si>
  <si>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</si>
  <si>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</si>
  <si>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</si>
  <si>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</si>
  <si>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</si>
  <si>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</si>
  <si>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</si>
  <si>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</si>
  <si>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</si>
  <si>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</si>
  <si>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</si>
  <si>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</si>
  <si>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</si>
  <si>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</si>
  <si>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</si>
  <si>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</si>
  <si>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</si>
  <si>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</si>
  <si>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</si>
  <si>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</si>
  <si>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</si>
  <si>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</si>
  <si>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</si>
  <si>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</si>
  <si>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</si>
  <si>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</si>
  <si>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</si>
  <si>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</si>
  <si>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</si>
  <si>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</si>
  <si>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</si>
  <si>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</si>
  <si>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</si>
  <si>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</si>
  <si>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</si>
  <si>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</si>
  <si>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</si>
  <si>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</si>
  <si>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</si>
  <si>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</si>
  <si>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</si>
  <si>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</si>
  <si>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</si>
  <si>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</si>
  <si>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</si>
  <si>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</si>
  <si>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</si>
  <si>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</si>
  <si>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</si>
  <si>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</si>
  <si>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</si>
  <si>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</si>
  <si>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</si>
  <si>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</si>
  <si>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</si>
  <si>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</si>
  <si>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</si>
  <si>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</si>
  <si>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</si>
  <si>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</si>
  <si>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</si>
  <si>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</si>
  <si>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</si>
  <si>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</si>
  <si>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</si>
  <si>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</si>
  <si>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</si>
  <si>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</si>
  <si>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</si>
  <si>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</si>
  <si>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</si>
  <si>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</si>
  <si>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</si>
  <si>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</si>
  <si>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</si>
  <si>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</si>
  <si>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</si>
  <si>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</si>
  <si>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</si>
  <si>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</si>
  <si>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</si>
  <si>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</si>
  <si>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</si>
  <si>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</si>
  <si>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</si>
  <si>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</si>
  <si>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</si>
  <si>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</si>
  <si>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</si>
  <si>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</si>
  <si>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</si>
  <si>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</si>
  <si>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</si>
  <si>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</si>
  <si>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</si>
  <si>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</si>
  <si>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</si>
  <si>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</si>
  <si>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</si>
  <si>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</si>
  <si>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</si>
  <si>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</si>
  <si>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</si>
  <si>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</si>
  <si>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</si>
  <si>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</si>
  <si>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</si>
  <si>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</si>
  <si>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</si>
  <si>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</si>
  <si>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</si>
  <si>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</si>
  <si>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</si>
  <si>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</si>
  <si>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</si>
  <si>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</si>
  <si>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</si>
  <si>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</si>
  <si>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</si>
  <si>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</si>
  <si>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</si>
  <si>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</si>
  <si>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</si>
  <si>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</si>
  <si>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</si>
  <si>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</si>
  <si>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</si>
  <si>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</si>
  <si>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</si>
  <si>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</si>
  <si>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</si>
  <si>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</si>
  <si>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</si>
  <si>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</si>
  <si>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</si>
  <si>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</si>
  <si>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</si>
  <si>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</si>
  <si>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</si>
  <si>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</si>
  <si>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</si>
  <si>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</si>
  <si>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</si>
  <si>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</si>
  <si>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</si>
  <si>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</si>
  <si>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</si>
  <si>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</si>
  <si>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</si>
  <si>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</si>
  <si>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</si>
  <si>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</si>
  <si>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</si>
  <si>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</si>
  <si>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</si>
  <si>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</si>
  <si>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</si>
  <si>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</si>
  <si>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</si>
  <si>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</si>
  <si>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</si>
  <si>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</si>
  <si>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</si>
  <si>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</si>
  <si>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</si>
  <si>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</si>
  <si>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</si>
  <si>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</si>
  <si>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</si>
  <si>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</si>
  <si>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</si>
  <si>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</si>
  <si>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</si>
  <si>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</si>
  <si>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</si>
  <si>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</si>
  <si>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</si>
  <si>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</si>
  <si>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</si>
  <si>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</si>
  <si>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</si>
  <si>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</si>
  <si>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</si>
  <si>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</si>
  <si>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</si>
  <si>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</si>
  <si>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</si>
  <si>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</si>
  <si>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</si>
  <si>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</si>
  <si>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</si>
  <si>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</si>
  <si>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</si>
  <si>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</si>
  <si>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</si>
  <si>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</si>
  <si>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</si>
  <si>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</si>
  <si>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</si>
  <si>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</si>
  <si>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</si>
  <si>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</si>
  <si>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</si>
  <si>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</si>
  <si>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</si>
  <si>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</si>
  <si>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</si>
  <si>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</si>
  <si>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</si>
  <si>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</si>
  <si>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</si>
  <si>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</si>
  <si>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</si>
  <si>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</si>
  <si>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</si>
  <si>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</si>
  <si>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</si>
  <si>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</si>
  <si>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</si>
  <si>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</si>
  <si>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</si>
  <si>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</si>
  <si>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</si>
  <si>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</si>
  <si>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</si>
  <si>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</si>
  <si>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</si>
  <si>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</si>
  <si>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</si>
  <si>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</si>
  <si>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</si>
  <si>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</si>
  <si>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</si>
  <si>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</si>
  <si>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</si>
  <si>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</si>
  <si>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</si>
  <si>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</si>
  <si>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</si>
  <si>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</si>
  <si>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</si>
  <si>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</si>
  <si>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</si>
  <si>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</si>
  <si>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</si>
  <si>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</si>
  <si>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</si>
  <si>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</si>
  <si>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</si>
  <si>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</si>
  <si>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</si>
  <si>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</si>
  <si>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</si>
  <si>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</si>
  <si>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</si>
  <si>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</si>
  <si>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</si>
  <si>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</si>
  <si>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</si>
  <si>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</si>
  <si>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</si>
  <si>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</si>
  <si>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</si>
  <si>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</si>
  <si>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</si>
  <si>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</si>
  <si>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</si>
  <si>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</si>
  <si>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</si>
  <si>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</si>
  <si>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</si>
  <si>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</si>
  <si>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</si>
  <si>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</si>
  <si>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</si>
  <si>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</si>
  <si>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</si>
  <si>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</si>
  <si>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</si>
  <si>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</si>
  <si>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</si>
  <si>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</si>
  <si>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</si>
  <si>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</si>
  <si>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</si>
  <si>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</si>
  <si>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</si>
  <si>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</si>
  <si>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</si>
  <si>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</si>
  <si>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</si>
  <si>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</si>
  <si>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</si>
  <si>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</si>
  <si>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</si>
  <si>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</si>
  <si>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</si>
  <si>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</si>
  <si>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</si>
  <si>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</si>
  <si>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</si>
  <si>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</si>
  <si>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</si>
  <si>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</si>
  <si>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</si>
  <si>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</si>
  <si>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</si>
  <si>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</si>
  <si>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</si>
  <si>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</si>
  <si>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</si>
  <si>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</si>
  <si>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</si>
  <si>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</si>
  <si>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</si>
  <si>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</si>
  <si>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</si>
  <si>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</si>
  <si>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</si>
  <si>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</si>
  <si>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</si>
  <si>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</si>
  <si>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</si>
  <si>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</si>
  <si>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</si>
  <si>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</si>
  <si>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</si>
  <si>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</si>
  <si>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</si>
  <si>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</si>
  <si>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</si>
  <si>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</si>
  <si>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</si>
  <si>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</si>
  <si>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</si>
  <si>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</si>
  <si>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</si>
  <si>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</si>
  <si>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</si>
  <si>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</si>
  <si>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</si>
  <si>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</si>
  <si>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</si>
  <si>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</si>
  <si>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</si>
  <si>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</si>
  <si>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</si>
  <si>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</si>
  <si>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</si>
  <si>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</si>
  <si>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</si>
  <si>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</si>
  <si>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</si>
  <si>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</si>
  <si>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</si>
  <si>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</si>
  <si>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</si>
  <si>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</si>
  <si>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</si>
  <si>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</si>
  <si>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</si>
  <si>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</si>
  <si>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</si>
  <si>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</si>
  <si>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</si>
  <si>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</si>
  <si>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</si>
  <si>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</si>
  <si>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</si>
  <si>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</si>
  <si>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</si>
  <si>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</si>
  <si>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</si>
  <si>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</si>
  <si>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</si>
  <si>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</si>
  <si>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</si>
  <si>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</si>
  <si>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</si>
  <si>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</si>
  <si>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</si>
  <si>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</si>
  <si>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</si>
  <si>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</si>
  <si>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</si>
  <si>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</si>
  <si>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</si>
  <si>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</si>
  <si>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</si>
  <si>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</si>
  <si>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</si>
  <si>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</si>
  <si>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</si>
  <si>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</si>
  <si>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</si>
  <si>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</si>
  <si>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</si>
  <si>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</si>
  <si>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</si>
  <si>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</si>
  <si>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</si>
  <si>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</si>
  <si>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</si>
  <si>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</si>
  <si>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</si>
  <si>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</si>
  <si>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</si>
  <si>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</si>
  <si>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</si>
  <si>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</si>
  <si>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</si>
  <si>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</si>
  <si>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</si>
  <si>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</si>
  <si>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</si>
  <si>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</si>
  <si>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</si>
  <si>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</si>
  <si>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</si>
  <si>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</si>
  <si>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</si>
  <si>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</si>
  <si>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</si>
  <si>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</si>
  <si>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</si>
  <si>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</si>
  <si>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</si>
  <si>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</si>
  <si>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</si>
  <si>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</si>
  <si>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</si>
  <si>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</si>
  <si>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</si>
  <si>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</si>
  <si>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</si>
  <si>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</si>
  <si>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</si>
  <si>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</si>
  <si>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</si>
  <si>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</si>
  <si>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</si>
  <si>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</si>
  <si>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</si>
  <si>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</si>
  <si>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</si>
  <si>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</si>
  <si>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</si>
  <si>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</si>
  <si>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</si>
  <si>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</si>
  <si>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</si>
  <si>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</si>
  <si>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</si>
  <si>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</si>
  <si>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</si>
  <si>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</si>
  <si>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</si>
  <si>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</si>
  <si>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</si>
  <si>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</si>
  <si>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</si>
  <si>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</si>
  <si>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</si>
  <si>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</si>
  <si>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</si>
  <si>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</si>
  <si>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</si>
  <si>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</si>
  <si>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</si>
  <si>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</si>
  <si>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</si>
  <si>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</si>
  <si>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</si>
  <si>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</si>
  <si>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</si>
  <si>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</si>
  <si>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</si>
  <si>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</si>
  <si>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</si>
  <si>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</si>
  <si>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</si>
  <si>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</si>
  <si>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</si>
  <si>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</si>
  <si>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</si>
  <si>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</si>
  <si>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</si>
  <si>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</si>
  <si>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</si>
  <si>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</si>
  <si>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</si>
  <si>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</si>
  <si>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</si>
  <si>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</si>
  <si>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</si>
  <si>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</si>
  <si>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</si>
  <si>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</si>
  <si>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</si>
  <si>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</si>
  <si>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</si>
  <si>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</si>
  <si>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</si>
  <si>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</si>
  <si>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</si>
  <si>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</si>
  <si>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</si>
  <si>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</si>
  <si>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</si>
  <si>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</si>
  <si>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</si>
  <si>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</si>
  <si>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</si>
  <si>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</si>
  <si>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</si>
  <si>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</si>
  <si>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</si>
  <si>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</si>
  <si>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</si>
  <si>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</si>
  <si>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</si>
  <si>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</si>
  <si>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</si>
  <si>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</si>
  <si>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</si>
  <si>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</si>
  <si>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</si>
  <si>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</si>
  <si>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</si>
  <si>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</si>
  <si>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</si>
  <si>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</si>
  <si>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</si>
  <si>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</si>
  <si>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</si>
  <si>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</si>
  <si>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</si>
  <si>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</si>
  <si>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</si>
  <si>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</si>
  <si>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</si>
  <si>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</si>
  <si>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</si>
  <si>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</si>
  <si>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</si>
  <si>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</si>
  <si>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</si>
  <si>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</si>
  <si>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</si>
  <si>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</si>
  <si>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</si>
  <si>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</si>
  <si>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</si>
  <si>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</si>
  <si>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</si>
  <si>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</si>
  <si>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</si>
  <si>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</si>
  <si>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</si>
  <si>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</si>
  <si>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</si>
  <si>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</si>
  <si>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</si>
  <si>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</si>
  <si>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</si>
  <si>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</si>
  <si>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</si>
  <si>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</si>
  <si>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</si>
  <si>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</si>
  <si>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</si>
  <si>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</si>
  <si>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</si>
  <si>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</si>
  <si>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</si>
  <si>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</si>
  <si>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</si>
  <si>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</si>
  <si>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</si>
  <si>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</si>
  <si>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</si>
  <si>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</si>
  <si>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</si>
  <si>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</si>
  <si>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</si>
  <si>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</si>
  <si>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</si>
  <si>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</si>
  <si>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</si>
  <si>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</si>
  <si>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</si>
  <si>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</si>
  <si>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</si>
  <si>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</si>
  <si>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</si>
  <si>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</si>
  <si>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</si>
  <si>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</si>
  <si>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</si>
  <si>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</si>
  <si>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</si>
  <si>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</si>
  <si>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</si>
  <si>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</si>
  <si>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</si>
  <si>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</si>
  <si>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</si>
  <si>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</si>
  <si>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</si>
  <si>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</si>
  <si>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</si>
  <si>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</si>
  <si>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</si>
  <si>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</si>
  <si>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</si>
  <si>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</si>
  <si>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</si>
  <si>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</si>
  <si>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</si>
  <si>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</si>
  <si>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</si>
  <si>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</si>
  <si>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</si>
  <si>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</si>
  <si>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</si>
  <si>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</si>
  <si>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</si>
  <si>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</si>
  <si>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</si>
  <si>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</si>
  <si>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</si>
  <si>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</si>
  <si>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</si>
  <si>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</si>
  <si>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</si>
  <si>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</si>
  <si>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</si>
  <si>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</si>
  <si>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</si>
  <si>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</si>
  <si>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</si>
  <si>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</si>
  <si>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</si>
  <si>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</si>
  <si>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</si>
  <si>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</si>
  <si>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</si>
  <si>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</si>
  <si>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</si>
  <si>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</si>
  <si>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</si>
  <si>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</si>
  <si>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</si>
  <si>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</si>
  <si>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</si>
  <si>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</si>
  <si>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</si>
  <si>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</si>
  <si>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</si>
  <si>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</si>
  <si>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</si>
  <si>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</si>
  <si>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</si>
  <si>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</si>
  <si>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</si>
  <si>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</si>
  <si>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</si>
  <si>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</si>
  <si>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</si>
  <si>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</si>
  <si>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</si>
  <si>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</si>
  <si>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</si>
  <si>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</si>
  <si>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</si>
  <si>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</si>
  <si>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</si>
  <si>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</si>
  <si>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</si>
  <si>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</si>
  <si>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</si>
  <si>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</si>
  <si>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</si>
  <si>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</si>
  <si>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</si>
  <si>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</si>
  <si>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</si>
  <si>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</si>
  <si>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</si>
  <si>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</si>
  <si>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</si>
  <si>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</si>
  <si>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</si>
  <si>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</si>
  <si>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</si>
  <si>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</si>
  <si>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</si>
  <si>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</si>
  <si>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</si>
  <si>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</si>
  <si>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</si>
  <si>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</si>
  <si>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</si>
  <si>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</si>
  <si>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</si>
  <si>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</si>
  <si>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</si>
  <si>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</si>
  <si>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</si>
  <si>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</si>
  <si>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</si>
  <si>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</si>
  <si>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</si>
  <si>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</si>
  <si>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</si>
  <si>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</si>
  <si>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</si>
  <si>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</si>
  <si>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</si>
  <si>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</si>
  <si>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</si>
  <si>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</si>
  <si>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</si>
  <si>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</si>
  <si>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</si>
  <si>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</si>
  <si>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</si>
  <si>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</si>
  <si>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</si>
  <si>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</si>
  <si>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</si>
  <si>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</si>
  <si>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</si>
  <si>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</si>
  <si>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</si>
  <si>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</si>
  <si>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</si>
  <si>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</si>
  <si>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</si>
  <si>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</si>
  <si>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</si>
  <si>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</si>
  <si>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</si>
  <si>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</si>
  <si>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</si>
  <si>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</si>
  <si>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</si>
  <si>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</si>
  <si>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</si>
  <si>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</si>
  <si>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</si>
  <si>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</si>
  <si>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</si>
  <si>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</si>
  <si>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</si>
  <si>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</si>
  <si>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</si>
  <si>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</si>
  <si>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</si>
  <si>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</si>
  <si>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</si>
  <si>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</si>
  <si>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</si>
  <si>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</si>
  <si>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</si>
  <si>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</si>
  <si>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</si>
  <si>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</si>
  <si>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</si>
  <si>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</si>
  <si>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</si>
  <si>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</si>
  <si>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</si>
  <si>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</si>
  <si>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</si>
  <si>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</si>
  <si>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</si>
  <si>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</si>
  <si>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</si>
  <si>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</si>
  <si>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</si>
  <si>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</si>
  <si>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</si>
  <si>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</si>
  <si>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</si>
  <si>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</si>
  <si>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</si>
  <si>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</si>
  <si>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</si>
  <si>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</si>
  <si>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</si>
  <si>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</si>
  <si>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</si>
  <si>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</si>
  <si>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</si>
  <si>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</si>
  <si>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</si>
  <si>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</si>
  <si>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</si>
  <si>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</si>
  <si>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</si>
  <si>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</si>
  <si>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</si>
  <si>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</si>
  <si>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</si>
  <si>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</si>
  <si>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</si>
  <si>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</si>
  <si>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</si>
  <si>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</si>
  <si>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</si>
  <si>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</si>
  <si>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</si>
  <si>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</si>
  <si>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</si>
  <si>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</si>
  <si>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</si>
  <si>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</si>
  <si>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</si>
  <si>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</si>
  <si>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</si>
  <si>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</si>
  <si>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</si>
  <si>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</si>
  <si>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</si>
  <si>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</si>
  <si>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</si>
  <si>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</si>
  <si>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</si>
  <si>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</si>
  <si>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</si>
  <si>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</si>
  <si>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</si>
  <si>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</si>
  <si>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</si>
  <si>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</si>
  <si>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</si>
  <si>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</si>
  <si>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</si>
  <si>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</si>
  <si>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</si>
  <si>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</si>
  <si>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</si>
  <si>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</si>
  <si>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</si>
  <si>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</si>
  <si>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</si>
  <si>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</si>
  <si>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</si>
  <si>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</si>
  <si>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</si>
  <si>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</si>
  <si>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</si>
  <si>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</si>
  <si>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</si>
  <si>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</si>
  <si>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</si>
  <si>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</si>
  <si>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</si>
  <si>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</si>
  <si>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</si>
  <si>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</si>
  <si>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</si>
  <si>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</si>
  <si>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</si>
  <si>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</si>
  <si>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</si>
  <si>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</si>
  <si>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</si>
  <si>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</si>
  <si>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</si>
  <si>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</si>
  <si>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</si>
  <si>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</si>
  <si>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</si>
  <si>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</si>
  <si>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</si>
  <si>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</si>
  <si>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</si>
  <si>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</si>
  <si>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</si>
  <si>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</si>
  <si>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</si>
  <si>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</si>
  <si>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</si>
  <si>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</si>
  <si>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</si>
  <si>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</si>
  <si>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</si>
  <si>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</si>
  <si>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</si>
  <si>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</si>
  <si>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</si>
  <si>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</si>
  <si>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</si>
  <si>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</si>
  <si>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</si>
  <si>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</si>
  <si>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</si>
  <si>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</si>
  <si>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</si>
  <si>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</si>
  <si>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</si>
  <si>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</si>
  <si>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</si>
  <si>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</si>
  <si>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</si>
  <si>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</si>
  <si>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</si>
  <si>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</si>
  <si>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</si>
  <si>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</si>
  <si>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</si>
  <si>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</si>
  <si>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</si>
  <si>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</si>
  <si>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</si>
  <si>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</si>
  <si>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</si>
  <si>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</si>
  <si>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</si>
  <si>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</si>
  <si>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</si>
  <si>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</si>
  <si>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</si>
  <si>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</si>
  <si>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</si>
  <si>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</si>
  <si>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</si>
  <si>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</si>
  <si>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</si>
  <si>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</si>
  <si>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</si>
  <si>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</si>
  <si>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</si>
  <si>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</si>
  <si>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</si>
  <si>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</si>
  <si>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</si>
  <si>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</si>
  <si>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</si>
  <si>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</si>
  <si>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</si>
  <si>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</si>
  <si>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</si>
  <si>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</si>
  <si>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</si>
  <si>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</si>
  <si>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</si>
  <si>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</si>
  <si>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</si>
  <si>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</si>
  <si>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</si>
  <si>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</si>
  <si>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</si>
  <si>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</si>
  <si>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</si>
  <si>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</si>
  <si>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</si>
  <si>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</si>
  <si>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</si>
  <si>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</si>
  <si>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</si>
  <si>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</si>
  <si>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</si>
  <si>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</si>
  <si>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</si>
  <si>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</si>
  <si>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</si>
  <si>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</si>
  <si>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</si>
  <si>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</si>
  <si>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</si>
  <si>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</si>
  <si>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</si>
  <si>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</si>
  <si>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</si>
  <si>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</si>
  <si>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</si>
  <si>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</si>
  <si>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</si>
  <si>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</si>
  <si>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</si>
  <si>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</si>
  <si>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</si>
  <si>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</si>
  <si>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</si>
  <si>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</si>
  <si>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</si>
  <si>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</si>
  <si>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</si>
  <si>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</si>
  <si>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</si>
  <si>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</si>
  <si>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</si>
  <si>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</si>
  <si>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</si>
  <si>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</si>
  <si>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</si>
  <si>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</si>
  <si>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</si>
  <si>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</si>
  <si>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</si>
  <si>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</si>
  <si>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</si>
  <si>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</si>
  <si>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</si>
  <si>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</si>
  <si>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</si>
  <si>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</si>
  <si>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</si>
  <si>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</si>
  <si>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</si>
  <si>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</si>
  <si>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</si>
  <si>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</si>
  <si>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</si>
  <si>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</si>
  <si>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</si>
  <si>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</si>
  <si>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</si>
  <si>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Бланка версия 1.01 от 2018г.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</si>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</sst>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>
        <f>+OTCHET!B9</f>
        <v>0</v>
      </c>
      <c r="C2" s="1751"/>
      <c r="D2" s="1752"/>
      <c r="E2" s="1021"/>
      <c r="F2" s="1022">
        <f>+OTCHET!H9</f>
        <v>0</v>
      </c>
      <c r="G2" s="1023" t="str">
        <f>+OTCHET!F12</f>
        <v>5606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43131</v>
      </c>
      <c r="M6" s="1021"/>
      <c r="N6" s="1046" t="s">
        <v>1010</v>
      </c>
      <c r="O6" s="1010"/>
      <c r="P6" s="1047">
        <f>OTCHET!F9</f>
        <v>43131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43131</v>
      </c>
      <c r="H9" s="1021"/>
      <c r="I9" s="1071">
        <f>+L4</f>
        <v>2018</v>
      </c>
      <c r="J9" s="1072">
        <f>+L6</f>
        <v>43131</v>
      </c>
      <c r="K9" s="1073"/>
      <c r="L9" s="1074">
        <f>+L6</f>
        <v>43131</v>
      </c>
      <c r="M9" s="1073"/>
      <c r="N9" s="1075">
        <f>+L6</f>
        <v>43131</v>
      </c>
      <c r="O9" s="1076"/>
      <c r="P9" s="1077">
        <f>+L4</f>
        <v>2018</v>
      </c>
      <c r="Q9" s="1075">
        <f>+L6</f>
        <v>43131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2072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2070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2071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2073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2074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2075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2151</v>
      </c>
      <c r="K129" s="1097"/>
      <c r="L129" s="1110">
        <f>+IF($P$2=33,$Q129,0)</f>
        <v>0</v>
      </c>
      <c r="M129" s="1097"/>
      <c r="N129" s="1111">
        <f>+ROUND(+G129+J129+L129,0)</f>
        <v>2151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2151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2151</v>
      </c>
      <c r="K131" s="1097"/>
      <c r="L131" s="1122">
        <f>+IF($P$2=33,$Q131,0)</f>
        <v>0</v>
      </c>
      <c r="M131" s="1097"/>
      <c r="N131" s="1123">
        <f>+ROUND(+G131+J131+L131,0)</f>
        <v>2151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2151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982</v>
      </c>
      <c r="F11" s="709">
        <f>OTCHET!F9</f>
        <v>43131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2048</v>
      </c>
      <c r="F17" s="1766" t="s">
        <v>2049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OTCHET!E91+OTCHET!E94+OTCHET!E95+OTCHET!E116+OTCHET!E117</f>
        <v>0</v>
      </c>
      <c r="F30" s="812">
        <f t="shared" si="0"/>
        <v>0</v>
      </c>
      <c r="G30" s="813">
        <f>OTCHET!I91+OTCHET!I94+OTCHET!I95+OTCHET!I116+OTCHET!I117</f>
        <v>0</v>
      </c>
      <c r="H30" s="814">
        <f>OTCHET!J91+OTCHET!J94+OTCHET!J95+OTCHET!J116+OTCHET!J117</f>
        <v>0</v>
      </c>
      <c r="I30" s="814">
        <f>OTCHET!K91+OTCHET!K94+OTCHET!K95+OTCHET!K116+OTCHET!K117</f>
        <v>0</v>
      </c>
      <c r="J30" s="775"/>
      <c r="K30" s="815" t="s">
        <v>2068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OTCHET!E113+OTCHET!E122+OTCHET!E138+OTCHET!E139-OTCHET!E116-OTCHET!E117</f>
        <v>0</v>
      </c>
      <c r="F32" s="817">
        <f t="shared" si="0"/>
        <v>0</v>
      </c>
      <c r="G32" s="818">
        <f>OTCHET!I113+OTCHET!I122+OTCHET!I138+OTCHET!I139-OTCHET!I116-OTCHET!I117</f>
        <v>0</v>
      </c>
      <c r="H32" s="819">
        <f>OTCHET!J113+OTCHET!J122+OTCHET!J138+OTCHET!J139-OTCHET!J116-OTCHET!J117</f>
        <v>0</v>
      </c>
      <c r="I32" s="819">
        <f>OTCHET!K113+OTCHET!K122+OTCHET!K138+OTCHET!K139-OTCHET!K116-OTCHET!K117</f>
        <v>0</v>
      </c>
      <c r="J32" s="775"/>
      <c r="K32" s="820" t="s">
        <v>2067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2052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2054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2055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2056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2057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2058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2059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2060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2069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2061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2062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2063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2066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2064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2065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2151</v>
      </c>
      <c r="G90" s="904">
        <f>+OTCHET!I569+OTCHET!I570+OTCHET!I571+OTCHET!I572+OTCHET!I573+OTCHET!I574</f>
        <v>2151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-2151</v>
      </c>
      <c r="G91" s="818">
        <f>+OTCHET!I575+OTCHET!I576+OTCHET!I577+OTCHET!I578+OTCHET!I579+OTCHET!I580+OTCHET!I581</f>
        <v>-2151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42">
      <selection activeCell="I576" sqref="I57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/>
      <c r="C9" s="1847"/>
      <c r="D9" s="1848"/>
      <c r="E9" s="115">
        <v>43101</v>
      </c>
      <c r="F9" s="116">
        <v>43131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януари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Криводол</v>
      </c>
      <c r="C12" s="1809"/>
      <c r="D12" s="1810"/>
      <c r="E12" s="118" t="s">
        <v>975</v>
      </c>
      <c r="F12" s="1588" t="s">
        <v>1437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2035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2038</v>
      </c>
      <c r="F19" s="1850"/>
      <c r="G19" s="1850"/>
      <c r="H19" s="1851"/>
      <c r="I19" s="1855" t="s">
        <v>2039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2036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2037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>
        <f>$B$9</f>
        <v>0</v>
      </c>
      <c r="C177" s="1806"/>
      <c r="D177" s="1807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Криводол</v>
      </c>
      <c r="C180" s="1809"/>
      <c r="D180" s="1810"/>
      <c r="E180" s="232" t="s">
        <v>900</v>
      </c>
      <c r="F180" s="233" t="str">
        <f>$F$12</f>
        <v>5606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2040</v>
      </c>
      <c r="F184" s="1850"/>
      <c r="G184" s="1850"/>
      <c r="H184" s="1851"/>
      <c r="I184" s="1858" t="s">
        <v>2041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>
        <f>$B$9</f>
        <v>0</v>
      </c>
      <c r="C352" s="1806"/>
      <c r="D352" s="1807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Криводол</v>
      </c>
      <c r="C355" s="1809"/>
      <c r="D355" s="1810"/>
      <c r="E355" s="411" t="s">
        <v>900</v>
      </c>
      <c r="F355" s="233" t="str">
        <f>$F$12</f>
        <v>5606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2042</v>
      </c>
      <c r="F359" s="1862"/>
      <c r="G359" s="1862"/>
      <c r="H359" s="1863"/>
      <c r="I359" s="419" t="s">
        <v>2043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>
        <f>$B$9</f>
        <v>0</v>
      </c>
      <c r="C437" s="1806"/>
      <c r="D437" s="1807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Криводол</v>
      </c>
      <c r="C440" s="1809"/>
      <c r="D440" s="1810"/>
      <c r="E440" s="411" t="s">
        <v>900</v>
      </c>
      <c r="F440" s="233" t="str">
        <f>$F$12</f>
        <v>5606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2044</v>
      </c>
      <c r="F444" s="1850"/>
      <c r="G444" s="1850"/>
      <c r="H444" s="1851"/>
      <c r="I444" s="524" t="s">
        <v>2045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>
        <f>$B$9</f>
        <v>0</v>
      </c>
      <c r="C453" s="1806"/>
      <c r="D453" s="1807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Криводол</v>
      </c>
      <c r="C456" s="1809"/>
      <c r="D456" s="1810"/>
      <c r="E456" s="411" t="s">
        <v>900</v>
      </c>
      <c r="F456" s="233" t="str">
        <f>$F$12</f>
        <v>5606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2046</v>
      </c>
      <c r="F460" s="1853"/>
      <c r="G460" s="1853"/>
      <c r="H460" s="1854"/>
      <c r="I460" s="566" t="s">
        <v>2047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>
        <v>2151</v>
      </c>
      <c r="J569" s="153"/>
      <c r="K569" s="586">
        <v>0</v>
      </c>
      <c r="L569" s="1381">
        <f t="shared" si="121"/>
        <v>2151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>
        <v>-2151</v>
      </c>
      <c r="J575" s="153"/>
      <c r="K575" s="1655">
        <v>0</v>
      </c>
      <c r="L575" s="1395">
        <f t="shared" si="134"/>
        <v>-2151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2050</v>
      </c>
      <c r="M23" s="1850"/>
      <c r="N23" s="1850"/>
      <c r="O23" s="1851"/>
      <c r="P23" s="1858" t="s">
        <v>2051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2018-02-09T11:28:36Z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