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firstSheet="1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<sst xmlns="http://schemas.openxmlformats.org/spreadsheetml/2006/main" count="2723" uniqueCount="2075">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</sst>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>
        <f>+OTCHET!B9</f>
        <v>0</v>
      </c>
      <c r="C2" s="1730"/>
      <c r="D2" s="1731"/>
      <c r="E2" s="1019"/>
      <c r="F2" s="1020">
        <f>+OTCHET!H9</f>
        <v>0</v>
      </c>
      <c r="G2" s="1021" t="str">
        <f>+OTCHET!F12</f>
        <v>5606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2304</v>
      </c>
      <c r="M116" s="1095"/>
      <c r="N116" s="1132">
        <f>+ROUND(+G116+J116+L116,0)</f>
        <v>2304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2304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2304</v>
      </c>
      <c r="M118" s="1095"/>
      <c r="N118" s="1209">
        <f>+ROUND(+SUM(N116:N117),0)</f>
        <v>2304</v>
      </c>
      <c r="O118" s="1097"/>
      <c r="P118" s="1207">
        <f>+ROUND(+SUM(P116:P117),0)</f>
        <v>0</v>
      </c>
      <c r="Q118" s="1208">
        <f>+ROUND(+SUM(Q116:Q117),0)</f>
        <v>2304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2304</v>
      </c>
      <c r="M120" s="1095"/>
      <c r="N120" s="1234">
        <f>+ROUND(N106+N110+N114+N118,0)</f>
        <v>2304</v>
      </c>
      <c r="O120" s="1097"/>
      <c r="P120" s="1280">
        <f>+ROUND(P106+P110+P114+P118,0)</f>
        <v>0</v>
      </c>
      <c r="Q120" s="1233">
        <f>+ROUND(Q106+Q110+Q114+Q118,0)</f>
        <v>2304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4414</v>
      </c>
      <c r="M131" s="1095"/>
      <c r="N131" s="1121">
        <f>+ROUND(+G131+J131+L131,0)</f>
        <v>4414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4414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2304</v>
      </c>
      <c r="M132" s="1095"/>
      <c r="N132" s="1296">
        <f>+ROUND(+N131-N129-N130,0)</f>
        <v>2304</v>
      </c>
      <c r="O132" s="1097"/>
      <c r="P132" s="1294">
        <f>+ROUND(+P131-P129-P130,0)</f>
        <v>0</v>
      </c>
      <c r="Q132" s="1295">
        <f>+ROUND(+Q131-Q129-Q130,0)</f>
        <v>2304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2072</v>
      </c>
      <c r="F17" s="1745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2304</v>
      </c>
      <c r="G86" s="906">
        <f>+G87+G88</f>
        <v>0</v>
      </c>
      <c r="H86" s="907">
        <f>+H87+H88</f>
        <v>2304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2304</v>
      </c>
      <c r="G88" s="964">
        <f>+OTCHET!I521+OTCHET!I524+OTCHET!I544</f>
        <v>0</v>
      </c>
      <c r="H88" s="965">
        <f>+OTCHET!J521+OTCHET!J524+OTCHET!J544</f>
        <v>2304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-4414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-4414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/>
      <c r="C9" s="1826"/>
      <c r="D9" s="1827"/>
      <c r="E9" s="115">
        <v>44197</v>
      </c>
      <c r="F9" s="116">
        <v>44286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Криводол</v>
      </c>
      <c r="C12" s="1788"/>
      <c r="D12" s="1789"/>
      <c r="E12" s="118" t="s">
        <v>957</v>
      </c>
      <c r="F12" s="1585" t="s">
        <v>1415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2056</v>
      </c>
      <c r="F19" s="1829"/>
      <c r="G19" s="1829"/>
      <c r="H19" s="1830"/>
      <c r="I19" s="1834" t="s">
        <v>2057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>
        <f>$B$9</f>
        <v>0</v>
      </c>
      <c r="C176" s="1785"/>
      <c r="D176" s="1786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Криводол</v>
      </c>
      <c r="C179" s="1788"/>
      <c r="D179" s="178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2058</v>
      </c>
      <c r="F183" s="1829"/>
      <c r="G183" s="1829"/>
      <c r="H183" s="1830"/>
      <c r="I183" s="1837" t="s">
        <v>2059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>
        <f>$B$9</f>
        <v>0</v>
      </c>
      <c r="C350" s="1785"/>
      <c r="D350" s="1786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Криводол</v>
      </c>
      <c r="C353" s="1788"/>
      <c r="D353" s="178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2060</v>
      </c>
      <c r="F357" s="1841"/>
      <c r="G357" s="1841"/>
      <c r="H357" s="1842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>
        <f>$B$9</f>
        <v>0</v>
      </c>
      <c r="C435" s="1785"/>
      <c r="D435" s="1786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Криводол</v>
      </c>
      <c r="C438" s="1788"/>
      <c r="D438" s="178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2062</v>
      </c>
      <c r="F442" s="1829"/>
      <c r="G442" s="1829"/>
      <c r="H442" s="1830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>
        <f>$B$9</f>
        <v>0</v>
      </c>
      <c r="C451" s="1785"/>
      <c r="D451" s="1786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Криводол</v>
      </c>
      <c r="C454" s="1788"/>
      <c r="D454" s="178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2064</v>
      </c>
      <c r="F458" s="1832"/>
      <c r="G458" s="1832"/>
      <c r="H458" s="1833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2304</v>
      </c>
      <c r="K544" s="581">
        <f t="shared" si="127"/>
        <v>0</v>
      </c>
      <c r="L544" s="578">
        <f t="shared" si="127"/>
        <v>2304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2304</v>
      </c>
      <c r="K546" s="597">
        <v>0</v>
      </c>
      <c r="L546" s="1385">
        <f t="shared" si="116"/>
        <v>2304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-2304</v>
      </c>
      <c r="K566" s="581">
        <f t="shared" si="128"/>
        <v>0</v>
      </c>
      <c r="L566" s="578">
        <f t="shared" si="128"/>
        <v>-2304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-4414</v>
      </c>
      <c r="K573" s="1626">
        <v>0</v>
      </c>
      <c r="L573" s="1393">
        <f t="shared" si="129"/>
        <v>-4414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2049</v>
      </c>
      <c r="M23" s="1829"/>
      <c r="N23" s="1829"/>
      <c r="O23" s="1830"/>
      <c r="P23" s="1837" t="s">
        <v>2050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2021-04-12T08:30:05Z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