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<sst xmlns="http://schemas.openxmlformats.org/spreadsheetml/2006/main" count="2765" uniqueCount="2085">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</sst>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34" applyFont="1" applyFill="1" applyBorder="1" applyAlignment="1" applyProtection="1">
      <alignment horizontal="center" vertical="center"/>
      <protection/>
    </xf>
    <xf numFmtId="0" fontId="320" fillId="52" borderId="15" xfId="34" applyFont="1" applyFill="1" applyBorder="1" applyAlignment="1" applyProtection="1">
      <alignment horizontal="center" vertical="center"/>
      <protection/>
    </xf>
    <xf numFmtId="0" fontId="320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58">
        <f>+OTCHET!B9</f>
        <v>0</v>
      </c>
      <c r="C2" s="1659"/>
      <c r="D2" s="1660"/>
      <c r="E2" s="1008"/>
      <c r="F2" s="1009">
        <f>+OTCHET!H9</f>
        <v>0</v>
      </c>
      <c r="G2" s="1010" t="str">
        <f>+OTCHET!F12</f>
        <v>5606</v>
      </c>
      <c r="H2" s="1011"/>
      <c r="I2" s="1661">
        <f>+OTCHET!H607</f>
        <v>0</v>
      </c>
      <c r="J2" s="1662"/>
      <c r="K2" s="1002"/>
      <c r="L2" s="1663">
        <f>OTCHET!H605</f>
        <v>0</v>
      </c>
      <c r="M2" s="1664"/>
      <c r="N2" s="1665"/>
      <c r="O2" s="1012"/>
      <c r="P2" s="1013">
        <f>OTCHET!E15</f>
        <v>42</v>
      </c>
      <c r="Q2" s="1014" t="str">
        <f>OTCHET!F15</f>
        <v>СЕС - РА</v>
      </c>
      <c r="R2" s="1015"/>
      <c r="S2" s="995" t="s">
        <v>981</v>
      </c>
      <c r="T2" s="1666">
        <f>+OTCHET!I9</f>
        <v>0</v>
      </c>
      <c r="U2" s="166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668" t="s">
        <v>984</v>
      </c>
      <c r="T4" s="1668"/>
      <c r="U4" s="166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44592</v>
      </c>
      <c r="M6" s="1008"/>
      <c r="N6" s="1033" t="s">
        <v>986</v>
      </c>
      <c r="O6" s="997"/>
      <c r="P6" s="1034">
        <f>OTCHET!F9</f>
        <v>44592</v>
      </c>
      <c r="Q6" s="1033" t="s">
        <v>986</v>
      </c>
      <c r="R6" s="1035"/>
      <c r="S6" s="1669">
        <f>+Q4</f>
        <v>2022</v>
      </c>
      <c r="T6" s="1669"/>
      <c r="U6" s="166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670" t="s">
        <v>963</v>
      </c>
      <c r="T8" s="1671"/>
      <c r="U8" s="1672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44592</v>
      </c>
      <c r="H9" s="1008"/>
      <c r="I9" s="1058">
        <f>+L4</f>
        <v>2022</v>
      </c>
      <c r="J9" s="1059">
        <f>+L6</f>
        <v>44592</v>
      </c>
      <c r="K9" s="1060"/>
      <c r="L9" s="1061">
        <f>+L6</f>
        <v>44592</v>
      </c>
      <c r="M9" s="1060"/>
      <c r="N9" s="1062">
        <f>+L6</f>
        <v>44592</v>
      </c>
      <c r="O9" s="1063"/>
      <c r="P9" s="1064">
        <f>+L4</f>
        <v>2022</v>
      </c>
      <c r="Q9" s="1062">
        <f>+L6</f>
        <v>44592</v>
      </c>
      <c r="R9" s="1035"/>
      <c r="S9" s="1673" t="s">
        <v>964</v>
      </c>
      <c r="T9" s="1674"/>
      <c r="U9" s="1675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6" t="s">
        <v>1001</v>
      </c>
      <c r="T13" s="1677"/>
      <c r="U13" s="1678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1997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79" t="s">
        <v>1982</v>
      </c>
      <c r="T14" s="1680"/>
      <c r="U14" s="1681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682" t="s">
        <v>1981</v>
      </c>
      <c r="T15" s="1683"/>
      <c r="U15" s="1684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79" t="s">
        <v>1003</v>
      </c>
      <c r="T16" s="1680"/>
      <c r="U16" s="1681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79" t="s">
        <v>1005</v>
      </c>
      <c r="T17" s="1680"/>
      <c r="U17" s="1681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9" t="s">
        <v>1007</v>
      </c>
      <c r="T18" s="1680"/>
      <c r="U18" s="1681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79" t="s">
        <v>1009</v>
      </c>
      <c r="T19" s="1680"/>
      <c r="U19" s="1681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9" t="s">
        <v>1011</v>
      </c>
      <c r="T20" s="1680"/>
      <c r="U20" s="1681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9" t="s">
        <v>1013</v>
      </c>
      <c r="T21" s="1680"/>
      <c r="U21" s="1681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85" t="s">
        <v>1983</v>
      </c>
      <c r="T22" s="1686"/>
      <c r="U22" s="1687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8" t="s">
        <v>1016</v>
      </c>
      <c r="T23" s="1689"/>
      <c r="U23" s="1690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6" t="s">
        <v>1019</v>
      </c>
      <c r="T25" s="1677"/>
      <c r="U25" s="1678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79" t="s">
        <v>1021</v>
      </c>
      <c r="T26" s="1680"/>
      <c r="U26" s="1681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85" t="s">
        <v>1023</v>
      </c>
      <c r="T27" s="1686"/>
      <c r="U27" s="1687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8" t="s">
        <v>1025</v>
      </c>
      <c r="T28" s="1689"/>
      <c r="U28" s="1690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88" t="s">
        <v>1032</v>
      </c>
      <c r="T35" s="1689"/>
      <c r="U35" s="1690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691" t="s">
        <v>1034</v>
      </c>
      <c r="T36" s="1692"/>
      <c r="U36" s="1693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694" t="s">
        <v>1036</v>
      </c>
      <c r="T37" s="1695"/>
      <c r="U37" s="1696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697" t="s">
        <v>1038</v>
      </c>
      <c r="T38" s="1698"/>
      <c r="U38" s="1699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88" t="s">
        <v>1040</v>
      </c>
      <c r="T40" s="1689"/>
      <c r="U40" s="1690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6" t="s">
        <v>1043</v>
      </c>
      <c r="T42" s="1677"/>
      <c r="U42" s="1678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79" t="s">
        <v>1045</v>
      </c>
      <c r="T43" s="1680"/>
      <c r="U43" s="1681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2000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79" t="s">
        <v>1046</v>
      </c>
      <c r="T44" s="1680"/>
      <c r="U44" s="1681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85" t="s">
        <v>1048</v>
      </c>
      <c r="T45" s="1686"/>
      <c r="U45" s="1687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8" t="s">
        <v>1050</v>
      </c>
      <c r="T46" s="1689"/>
      <c r="U46" s="1690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0" t="s">
        <v>1052</v>
      </c>
      <c r="T48" s="1701"/>
      <c r="U48" s="1702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6" t="s">
        <v>1056</v>
      </c>
      <c r="T51" s="1677"/>
      <c r="U51" s="1678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79" t="s">
        <v>1058</v>
      </c>
      <c r="T52" s="1680"/>
      <c r="U52" s="1681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79" t="s">
        <v>1060</v>
      </c>
      <c r="T53" s="1680"/>
      <c r="U53" s="1681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79" t="s">
        <v>1062</v>
      </c>
      <c r="T54" s="1680"/>
      <c r="U54" s="1681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85" t="s">
        <v>1064</v>
      </c>
      <c r="T55" s="1686"/>
      <c r="U55" s="1687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88" t="s">
        <v>1066</v>
      </c>
      <c r="T56" s="1689"/>
      <c r="U56" s="1690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6" t="s">
        <v>1069</v>
      </c>
      <c r="T58" s="1677"/>
      <c r="U58" s="1678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79" t="s">
        <v>1071</v>
      </c>
      <c r="T59" s="1680"/>
      <c r="U59" s="1681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9" t="s">
        <v>1073</v>
      </c>
      <c r="T60" s="1680"/>
      <c r="U60" s="1681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5" t="s">
        <v>1075</v>
      </c>
      <c r="T61" s="1686"/>
      <c r="U61" s="1687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8" t="s">
        <v>1079</v>
      </c>
      <c r="T63" s="1689"/>
      <c r="U63" s="1690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6" t="s">
        <v>1082</v>
      </c>
      <c r="T65" s="1677"/>
      <c r="U65" s="1678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9" t="s">
        <v>1084</v>
      </c>
      <c r="T66" s="1680"/>
      <c r="U66" s="1681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8" t="s">
        <v>1086</v>
      </c>
      <c r="T67" s="1689"/>
      <c r="U67" s="1690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6" t="s">
        <v>1089</v>
      </c>
      <c r="T69" s="1677"/>
      <c r="U69" s="1678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9" t="s">
        <v>1091</v>
      </c>
      <c r="T70" s="1680"/>
      <c r="U70" s="1681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8" t="s">
        <v>1093</v>
      </c>
      <c r="T71" s="1689"/>
      <c r="U71" s="1690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6" t="s">
        <v>1096</v>
      </c>
      <c r="T73" s="1677"/>
      <c r="U73" s="1678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9" t="s">
        <v>1098</v>
      </c>
      <c r="T74" s="1680"/>
      <c r="U74" s="1681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8" t="s">
        <v>1100</v>
      </c>
      <c r="T75" s="1689"/>
      <c r="U75" s="1690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03" t="s">
        <v>1102</v>
      </c>
      <c r="T77" s="1704"/>
      <c r="U77" s="1705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6" t="s">
        <v>1105</v>
      </c>
      <c r="T79" s="1677"/>
      <c r="U79" s="1678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79" t="s">
        <v>1107</v>
      </c>
      <c r="T80" s="1680"/>
      <c r="U80" s="1681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06" t="s">
        <v>1109</v>
      </c>
      <c r="T81" s="1707"/>
      <c r="U81" s="1708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9">
        <f>+IF(+SUM(F82:N82)=0,0,"Контрола: дефицит/излишък = финансиране с обратен знак (Г. + Д. = 0)")</f>
        <v>0</v>
      </c>
      <c r="C82" s="1710"/>
      <c r="D82" s="1711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6" t="s">
        <v>1115</v>
      </c>
      <c r="T87" s="1677"/>
      <c r="U87" s="1678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9" t="s">
        <v>1117</v>
      </c>
      <c r="T88" s="1680"/>
      <c r="U88" s="1681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8" t="s">
        <v>1119</v>
      </c>
      <c r="T89" s="1689"/>
      <c r="U89" s="1690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6" t="s">
        <v>1122</v>
      </c>
      <c r="T91" s="1677"/>
      <c r="U91" s="1678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9" t="s">
        <v>1124</v>
      </c>
      <c r="T92" s="1680"/>
      <c r="U92" s="1681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9" t="s">
        <v>1126</v>
      </c>
      <c r="T93" s="1680"/>
      <c r="U93" s="1681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5" t="s">
        <v>1128</v>
      </c>
      <c r="T94" s="1686"/>
      <c r="U94" s="1687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8" t="s">
        <v>1130</v>
      </c>
      <c r="T95" s="1689"/>
      <c r="U95" s="1690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6" t="s">
        <v>1133</v>
      </c>
      <c r="T97" s="1677"/>
      <c r="U97" s="1678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9" t="s">
        <v>1135</v>
      </c>
      <c r="T98" s="1680"/>
      <c r="U98" s="1681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8" t="s">
        <v>1137</v>
      </c>
      <c r="T99" s="1689"/>
      <c r="U99" s="1690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0" t="s">
        <v>1139</v>
      </c>
      <c r="T101" s="1701"/>
      <c r="U101" s="1702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6" t="s">
        <v>1143</v>
      </c>
      <c r="T104" s="1677"/>
      <c r="U104" s="1678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9" t="s">
        <v>1145</v>
      </c>
      <c r="T105" s="1680"/>
      <c r="U105" s="1681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8" t="s">
        <v>1147</v>
      </c>
      <c r="T106" s="1689"/>
      <c r="U106" s="1690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2" t="s">
        <v>1150</v>
      </c>
      <c r="T108" s="1713"/>
      <c r="U108" s="1714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5" t="s">
        <v>1152</v>
      </c>
      <c r="T109" s="1716"/>
      <c r="U109" s="1717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8" t="s">
        <v>1154</v>
      </c>
      <c r="T110" s="1689"/>
      <c r="U110" s="1690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6" t="s">
        <v>1157</v>
      </c>
      <c r="T112" s="1677"/>
      <c r="U112" s="1678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9" t="s">
        <v>1159</v>
      </c>
      <c r="T113" s="1680"/>
      <c r="U113" s="1681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8" t="s">
        <v>1161</v>
      </c>
      <c r="T114" s="1689"/>
      <c r="U114" s="1690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6" t="s">
        <v>1164</v>
      </c>
      <c r="T116" s="1677"/>
      <c r="U116" s="1678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9" t="s">
        <v>1166</v>
      </c>
      <c r="T117" s="1680"/>
      <c r="U117" s="1681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8" t="s">
        <v>1168</v>
      </c>
      <c r="T118" s="1689"/>
      <c r="U118" s="1690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3" t="s">
        <v>1170</v>
      </c>
      <c r="T120" s="1704"/>
      <c r="U120" s="1705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6" t="s">
        <v>1173</v>
      </c>
      <c r="T122" s="1677"/>
      <c r="U122" s="1678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9" t="s">
        <v>1177</v>
      </c>
      <c r="T124" s="1680"/>
      <c r="U124" s="1681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27" t="s">
        <v>1179</v>
      </c>
      <c r="T126" s="1728"/>
      <c r="U126" s="172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06" t="s">
        <v>1181</v>
      </c>
      <c r="T127" s="1707"/>
      <c r="U127" s="1708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1743</v>
      </c>
      <c r="K129" s="1084"/>
      <c r="L129" s="1097">
        <f>+IF($P$2=33,$Q129,0)</f>
        <v>0</v>
      </c>
      <c r="M129" s="1084"/>
      <c r="N129" s="1098">
        <f>+ROUND(+G129+J129+L129,0)</f>
        <v>1743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1743</v>
      </c>
      <c r="R129" s="1035"/>
      <c r="S129" s="1676" t="s">
        <v>1184</v>
      </c>
      <c r="T129" s="1677"/>
      <c r="U129" s="1678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9" t="s">
        <v>1186</v>
      </c>
      <c r="T130" s="1680"/>
      <c r="U130" s="1681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1743</v>
      </c>
      <c r="K131" s="1084"/>
      <c r="L131" s="1109">
        <f>+IF($P$2=33,$Q131,0)</f>
        <v>0</v>
      </c>
      <c r="M131" s="1084"/>
      <c r="N131" s="1110">
        <f>+ROUND(+G131+J131+L131,0)</f>
        <v>1743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1743</v>
      </c>
      <c r="R131" s="1035"/>
      <c r="S131" s="1718" t="s">
        <v>1188</v>
      </c>
      <c r="T131" s="1719"/>
      <c r="U131" s="1720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1" t="s">
        <v>1190</v>
      </c>
      <c r="T132" s="1722"/>
      <c r="U132" s="1723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4">
        <f>+IF(+SUM(F133:N133)=0,0,"Контрола: дефицит/излишък = финансиране с обратен знак (Г. + Д. = 0)")</f>
        <v>0</v>
      </c>
      <c r="C133" s="1724"/>
      <c r="D133" s="1724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0</v>
      </c>
      <c r="D134" s="1236" t="s">
        <v>1192</v>
      </c>
      <c r="E134" s="1008"/>
      <c r="F134" s="1725"/>
      <c r="G134" s="1725"/>
      <c r="H134" s="1008"/>
      <c r="I134" s="1293" t="s">
        <v>1193</v>
      </c>
      <c r="J134" s="1294"/>
      <c r="K134" s="1008"/>
      <c r="L134" s="1725"/>
      <c r="M134" s="1725"/>
      <c r="N134" s="1725"/>
      <c r="O134" s="1288"/>
      <c r="P134" s="1726"/>
      <c r="Q134" s="1726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X138" s="1302"/>
    </row>
    <row r="139" spans="1:24" s="1007" customFormat="1" ht="13.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РА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>
        <f>+OTCHET!B9</f>
        <v>0</v>
      </c>
      <c r="C11" s="694"/>
      <c r="D11" s="694"/>
      <c r="E11" s="695" t="s">
        <v>958</v>
      </c>
      <c r="F11" s="696">
        <f>OTCHET!F9</f>
        <v>44592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0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Криводол</v>
      </c>
      <c r="C13" s="701"/>
      <c r="D13" s="701"/>
      <c r="E13" s="704" t="str">
        <f>+OTCHET!E12</f>
        <v>код по ЕБК:</v>
      </c>
      <c r="F13" s="232" t="str">
        <f>+OTCHET!F12</f>
        <v>5606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42</v>
      </c>
      <c r="F15" s="707" t="str">
        <f>OTCHET!F15</f>
        <v>СЕС - РА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2022 г.</v>
      </c>
      <c r="F17" s="1734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3"/>
      <c r="F18" s="1735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2001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1996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1743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1743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-1743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-1743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36" t="s">
        <v>975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>
        <f>+OTCHET!D603</f>
        <v>0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7">
        <f>+OTCHET!G600</f>
        <v>0</v>
      </c>
      <c r="F114" s="1737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45">
      <selection activeCell="K576" sqref="K57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5" t="s">
        <v>2056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4" t="str">
        <f>VLOOKUP(E15,SMETKA,2,FALSE)</f>
        <v>ОТЧЕТНИ ДАННИ ПО ЕБК ЗА СМЕТКИТЕ ЗА СРЕДСТВАТА ОТ ЕВРОПЕЙСКИЯ СЪЮЗ - РА</v>
      </c>
      <c r="C7" s="1765"/>
      <c r="D7" s="176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6"/>
      <c r="C9" s="1767"/>
      <c r="D9" s="1768"/>
      <c r="E9" s="115">
        <f>DATE($C$3,1,1)</f>
        <v>44562</v>
      </c>
      <c r="F9" s="116">
        <v>44592</v>
      </c>
      <c r="G9" s="113"/>
      <c r="H9" s="1404"/>
      <c r="I9" s="1834"/>
      <c r="J9" s="1835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януари</v>
      </c>
      <c r="G10" s="113"/>
      <c r="H10" s="114"/>
      <c r="I10" s="1836" t="s">
        <v>957</v>
      </c>
      <c r="J10" s="183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7"/>
      <c r="J11" s="1837"/>
      <c r="K11" s="113"/>
      <c r="L11" s="113"/>
      <c r="M11" s="7">
        <v>1</v>
      </c>
      <c r="N11" s="108"/>
    </row>
    <row r="12" spans="2:14" ht="27" customHeight="1">
      <c r="B12" s="1769" t="str">
        <f>VLOOKUP(F12,PRBK,2,FALSE)</f>
        <v>Криводол</v>
      </c>
      <c r="C12" s="1770"/>
      <c r="D12" s="1771"/>
      <c r="E12" s="118" t="s">
        <v>951</v>
      </c>
      <c r="F12" s="1571" t="s">
        <v>1409</v>
      </c>
      <c r="G12" s="113"/>
      <c r="H12" s="114"/>
      <c r="I12" s="1837"/>
      <c r="J12" s="1837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738" t="str">
        <f>CONCATENATE("Уточнен план ",$C$3," - ПРИХОДИ")</f>
        <v>Уточнен план 2022 - ПРИХОДИ</v>
      </c>
      <c r="F19" s="1739"/>
      <c r="G19" s="1739"/>
      <c r="H19" s="1740"/>
      <c r="I19" s="1744" t="str">
        <f>CONCATENATE("Отчет ",$C$3," - ПРИХОДИ")</f>
        <v>Отчет 2022 - ПРИХОДИ</v>
      </c>
      <c r="J19" s="1745"/>
      <c r="K19" s="1745"/>
      <c r="L19" s="1746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2" t="s">
        <v>465</v>
      </c>
      <c r="D22" s="176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2046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2047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2048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2049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2" t="s">
        <v>467</v>
      </c>
      <c r="D28" s="1763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2" t="s">
        <v>126</v>
      </c>
      <c r="D33" s="1763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2050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2" t="s">
        <v>121</v>
      </c>
      <c r="D39" s="1763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2051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2042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1" t="str">
        <f>$B$7</f>
        <v>ОТЧЕТНИ ДАННИ ПО ЕБК ЗА СМЕТКИТЕ ЗА СРЕДСТВАТА ОТ ЕВРОПЕЙСКИЯ СЪЮЗ - РА</v>
      </c>
      <c r="C174" s="1782"/>
      <c r="D174" s="178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8">
        <f>$B$9</f>
        <v>0</v>
      </c>
      <c r="C176" s="1779"/>
      <c r="D176" s="1780"/>
      <c r="E176" s="115">
        <f>$E$9</f>
        <v>44562</v>
      </c>
      <c r="F176" s="226">
        <f>$F$9</f>
        <v>44592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9" t="str">
        <f>$B$12</f>
        <v>Криводол</v>
      </c>
      <c r="C179" s="1770"/>
      <c r="D179" s="1771"/>
      <c r="E179" s="231" t="s">
        <v>879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38" t="str">
        <f>CONCATENATE("Уточнен план ",$C$3," - РАЗХОДИ - рекапитулация")</f>
        <v>Уточнен план 2022 - РАЗХОДИ - рекапитулация</v>
      </c>
      <c r="F183" s="1739"/>
      <c r="G183" s="1739"/>
      <c r="H183" s="1740"/>
      <c r="I183" s="1747" t="str">
        <f>CONCATENATE("Отчет ",$C$3," - РАЗХОДИ - рекапитулация")</f>
        <v>Отчет 2022 - РАЗХОДИ - рекапитулация</v>
      </c>
      <c r="J183" s="1748"/>
      <c r="K183" s="1748"/>
      <c r="L183" s="174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6" t="s">
        <v>733</v>
      </c>
      <c r="D187" s="177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2" t="s">
        <v>736</v>
      </c>
      <c r="D190" s="177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4" t="s">
        <v>192</v>
      </c>
      <c r="D196" s="177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5" t="s">
        <v>197</v>
      </c>
      <c r="D204" s="1786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2" t="s">
        <v>198</v>
      </c>
      <c r="D205" s="177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3" t="s">
        <v>269</v>
      </c>
      <c r="D223" s="178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3" t="s">
        <v>711</v>
      </c>
      <c r="D227" s="178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3" t="s">
        <v>217</v>
      </c>
      <c r="D233" s="178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3" t="s">
        <v>219</v>
      </c>
      <c r="D236" s="178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9" t="s">
        <v>220</v>
      </c>
      <c r="D237" s="179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9" t="s">
        <v>221</v>
      </c>
      <c r="D238" s="179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9" t="s">
        <v>1646</v>
      </c>
      <c r="D239" s="179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3" t="s">
        <v>222</v>
      </c>
      <c r="D240" s="178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2045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3" t="s">
        <v>231</v>
      </c>
      <c r="D255" s="178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3" t="s">
        <v>232</v>
      </c>
      <c r="D256" s="178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3" t="s">
        <v>233</v>
      </c>
      <c r="D257" s="178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3" t="s">
        <v>234</v>
      </c>
      <c r="D258" s="178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3" t="s">
        <v>1651</v>
      </c>
      <c r="D265" s="178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3" t="s">
        <v>1648</v>
      </c>
      <c r="D269" s="178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3" t="s">
        <v>1649</v>
      </c>
      <c r="D270" s="178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89" t="s">
        <v>244</v>
      </c>
      <c r="D271" s="179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3" t="s">
        <v>270</v>
      </c>
      <c r="D272" s="178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7" t="s">
        <v>245</v>
      </c>
      <c r="D275" s="178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7" t="s">
        <v>246</v>
      </c>
      <c r="D276" s="178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7" t="s">
        <v>617</v>
      </c>
      <c r="D284" s="178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7" t="s">
        <v>675</v>
      </c>
      <c r="D287" s="178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3" t="s">
        <v>676</v>
      </c>
      <c r="D288" s="178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1" t="s">
        <v>903</v>
      </c>
      <c r="D293" s="179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3" t="s">
        <v>684</v>
      </c>
      <c r="D297" s="179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5"/>
      <c r="C306" s="1796"/>
      <c r="D306" s="179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6"/>
      <c r="D308" s="179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6"/>
      <c r="D311" s="179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3" t="str">
        <f>$B$7</f>
        <v>ОТЧЕТНИ ДАННИ ПО ЕБК ЗА СМЕТКИТЕ ЗА СРЕДСТВАТА ОТ ЕВРОПЕЙСКИЯ СЪЮЗ - РА</v>
      </c>
      <c r="C348" s="1803"/>
      <c r="D348" s="1803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8">
        <f>$B$9</f>
        <v>0</v>
      </c>
      <c r="C350" s="1779"/>
      <c r="D350" s="1780"/>
      <c r="E350" s="115">
        <f>$E$9</f>
        <v>44562</v>
      </c>
      <c r="F350" s="407">
        <f>$F$9</f>
        <v>44592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9" t="str">
        <f>$B$12</f>
        <v>Криводол</v>
      </c>
      <c r="C353" s="1770"/>
      <c r="D353" s="1771"/>
      <c r="E353" s="410" t="s">
        <v>879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750" t="str">
        <f>CONCATENATE("Уточнен план ",$C$3," - ТРАНСФЕРИ и ВРЕМ. БЕЗЛ. ЗАЕМИ")</f>
        <v>Уточнен план 2022 - ТРАНСФЕРИ и ВРЕМ. БЕЗЛ. ЗАЕМИ</v>
      </c>
      <c r="F357" s="1751"/>
      <c r="G357" s="1751"/>
      <c r="H357" s="1752"/>
      <c r="I357" s="1753" t="str">
        <f>CONCATENATE("Отчет ",$C$3," - ТРАНСФЕРИ и ВРЕМ. БЕЗЛ. ЗАЕМИ")</f>
        <v>Отчет 2022 - ТРАНСФЕРИ и ВРЕМ. БЕЗЛ. ЗАЕМИ</v>
      </c>
      <c r="J357" s="1754"/>
      <c r="K357" s="1754"/>
      <c r="L357" s="1755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1" t="s">
        <v>273</v>
      </c>
      <c r="D361" s="1802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99" t="s">
        <v>284</v>
      </c>
      <c r="D375" s="1800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1999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1998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99" t="s">
        <v>306</v>
      </c>
      <c r="D383" s="1800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99" t="s">
        <v>250</v>
      </c>
      <c r="D388" s="1800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99" t="s">
        <v>251</v>
      </c>
      <c r="D391" s="1800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484">
        <v>0</v>
      </c>
      <c r="G395" s="485">
        <v>0</v>
      </c>
      <c r="H395" s="175">
        <v>0</v>
      </c>
      <c r="I395" s="484">
        <v>0</v>
      </c>
      <c r="J395" s="485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99" t="s">
        <v>253</v>
      </c>
      <c r="D396" s="1800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2043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99" t="s">
        <v>254</v>
      </c>
      <c r="D399" s="1800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99" t="s">
        <v>910</v>
      </c>
      <c r="D402" s="1800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99" t="s">
        <v>670</v>
      </c>
      <c r="D405" s="1800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99" t="s">
        <v>671</v>
      </c>
      <c r="D406" s="1800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99" t="s">
        <v>689</v>
      </c>
      <c r="D409" s="1800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99" t="s">
        <v>257</v>
      </c>
      <c r="D412" s="1800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99" t="s">
        <v>756</v>
      </c>
      <c r="D422" s="1800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99" t="s">
        <v>694</v>
      </c>
      <c r="D423" s="1800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99" t="s">
        <v>258</v>
      </c>
      <c r="D424" s="1800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99" t="s">
        <v>673</v>
      </c>
      <c r="D425" s="1800"/>
      <c r="E425" s="1367">
        <f>F425+G425+H425</f>
        <v>0</v>
      </c>
      <c r="F425" s="479"/>
      <c r="G425" s="480"/>
      <c r="H425" s="1597">
        <v>0</v>
      </c>
      <c r="I425" s="479"/>
      <c r="J425" s="480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99" t="s">
        <v>914</v>
      </c>
      <c r="D426" s="1800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6" t="str">
        <f>$B$7</f>
        <v>ОТЧЕТНИ ДАННИ ПО ЕБК ЗА СМЕТКИТЕ ЗА СРЕДСТВАТА ОТ ЕВРОПЕЙСКИЯ СЪЮЗ - РА</v>
      </c>
      <c r="C433" s="1807"/>
      <c r="D433" s="180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8">
        <f>$B$9</f>
        <v>0</v>
      </c>
      <c r="C435" s="1779"/>
      <c r="D435" s="1780"/>
      <c r="E435" s="115">
        <f>$E$9</f>
        <v>44562</v>
      </c>
      <c r="F435" s="407">
        <f>$F$9</f>
        <v>44592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69" t="str">
        <f>$B$12</f>
        <v>Криводол</v>
      </c>
      <c r="C438" s="1770"/>
      <c r="D438" s="1771"/>
      <c r="E438" s="410" t="s">
        <v>879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38" t="str">
        <f>CONCATENATE("Уточнен план ",$C$3," - БЮДЖЕТНО САЛДО")</f>
        <v>Уточнен план 2022 - БЮДЖЕТНО САЛДО</v>
      </c>
      <c r="F442" s="1739"/>
      <c r="G442" s="1739"/>
      <c r="H442" s="1740"/>
      <c r="I442" s="1756" t="str">
        <f>CONCATENATE("Отчет ",$C$3," - БЮДЖЕТНО САЛДО")</f>
        <v>Отчет 2022 - БЮДЖЕТНО САЛДО</v>
      </c>
      <c r="J442" s="1757"/>
      <c r="K442" s="1757"/>
      <c r="L442" s="1758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08" t="str">
        <f>$B$7</f>
        <v>ОТЧЕТНИ ДАННИ ПО ЕБК ЗА СМЕТКИТЕ ЗА СРЕДСТВАТА ОТ ЕВРОПЕЙСКИЯ СЪЮЗ - РА</v>
      </c>
      <c r="C449" s="1809"/>
      <c r="D449" s="180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8">
        <f>$B$9</f>
        <v>0</v>
      </c>
      <c r="C451" s="1779"/>
      <c r="D451" s="1780"/>
      <c r="E451" s="115">
        <f>$E$9</f>
        <v>44562</v>
      </c>
      <c r="F451" s="407">
        <f>$F$9</f>
        <v>44592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69" t="str">
        <f>$B$12</f>
        <v>Криводол</v>
      </c>
      <c r="C454" s="1770"/>
      <c r="D454" s="1771"/>
      <c r="E454" s="410" t="s">
        <v>879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741" t="str">
        <f>CONCATENATE("Уточнен план ",$C$3," - ФИНАНСИРАНЕ НА БЮДЖЕТНО САЛДО")</f>
        <v>Уточнен план 2022 - ФИНАНСИРАНЕ НА БЮДЖЕТНО САЛДО</v>
      </c>
      <c r="F458" s="1742"/>
      <c r="G458" s="1742"/>
      <c r="H458" s="1743"/>
      <c r="I458" s="1759" t="str">
        <f>CONCATENATE("Отчет ",$C$3," -ФИНАНСИРАНЕ НА БЮДЖЕТНО САЛДО")</f>
        <v>Отчет 2022 -ФИНАНСИРАНЕ НА БЮДЖЕТНО САЛДО</v>
      </c>
      <c r="J458" s="1760"/>
      <c r="K458" s="1760"/>
      <c r="L458" s="1761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4" t="s">
        <v>757</v>
      </c>
      <c r="D461" s="1805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3" t="s">
        <v>760</v>
      </c>
      <c r="D465" s="1823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3" t="s">
        <v>1944</v>
      </c>
      <c r="D468" s="1823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4" t="s">
        <v>763</v>
      </c>
      <c r="D471" s="1805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4" t="s">
        <v>770</v>
      </c>
      <c r="D478" s="1825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2" t="s">
        <v>918</v>
      </c>
      <c r="D481" s="1812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5" t="s">
        <v>923</v>
      </c>
      <c r="D497" s="1816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5" t="s">
        <v>24</v>
      </c>
      <c r="D502" s="1816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17" t="s">
        <v>924</v>
      </c>
      <c r="D503" s="181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2" t="s">
        <v>33</v>
      </c>
      <c r="D512" s="1812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2" t="s">
        <v>37</v>
      </c>
      <c r="D516" s="1812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2" t="s">
        <v>925</v>
      </c>
      <c r="D521" s="181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5" t="s">
        <v>926</v>
      </c>
      <c r="D524" s="1811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93">
        <v>0</v>
      </c>
      <c r="G528" s="1593">
        <v>0</v>
      </c>
      <c r="H528" s="574">
        <v>0</v>
      </c>
      <c r="I528" s="1593">
        <v>0</v>
      </c>
      <c r="J528" s="1593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593">
        <v>0</v>
      </c>
      <c r="G530" s="1593">
        <v>0</v>
      </c>
      <c r="H530" s="586">
        <v>0</v>
      </c>
      <c r="I530" s="1593">
        <v>0</v>
      </c>
      <c r="J530" s="1593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3" t="s">
        <v>310</v>
      </c>
      <c r="D531" s="1814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2" t="s">
        <v>928</v>
      </c>
      <c r="D535" s="1812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18" t="s">
        <v>929</v>
      </c>
      <c r="D536" s="181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0" t="s">
        <v>930</v>
      </c>
      <c r="D541" s="1811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2" t="s">
        <v>931</v>
      </c>
      <c r="D544" s="1812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0" t="s">
        <v>940</v>
      </c>
      <c r="D566" s="181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/>
      <c r="H567" s="573">
        <v>0</v>
      </c>
      <c r="I567" s="152"/>
      <c r="J567" s="153">
        <v>1743</v>
      </c>
      <c r="K567" s="573">
        <v>0</v>
      </c>
      <c r="L567" s="1368">
        <f t="shared" si="116"/>
        <v>1743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/>
      <c r="J573" s="153">
        <v>-1743</v>
      </c>
      <c r="K573" s="1612">
        <v>0</v>
      </c>
      <c r="L573" s="1382">
        <f t="shared" si="129"/>
        <v>-1743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0" t="s">
        <v>945</v>
      </c>
      <c r="D586" s="1811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0" t="s">
        <v>822</v>
      </c>
      <c r="D591" s="1811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838"/>
      <c r="H600" s="1839"/>
      <c r="I600" s="1839"/>
      <c r="J600" s="1840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28" t="s">
        <v>866</v>
      </c>
      <c r="H601" s="1828"/>
      <c r="I601" s="1828"/>
      <c r="J601" s="1828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/>
      <c r="E603" s="660"/>
      <c r="F603" s="218" t="s">
        <v>868</v>
      </c>
      <c r="G603" s="1820"/>
      <c r="H603" s="1821"/>
      <c r="I603" s="1821"/>
      <c r="J603" s="1822"/>
      <c r="K603" s="103"/>
      <c r="L603" s="228"/>
      <c r="M603" s="7">
        <v>1</v>
      </c>
      <c r="N603" s="514"/>
    </row>
    <row r="604" spans="1:14" ht="21.75" customHeight="1">
      <c r="A604" s="23"/>
      <c r="B604" s="1826" t="s">
        <v>869</v>
      </c>
      <c r="C604" s="1827"/>
      <c r="D604" s="661" t="s">
        <v>870</v>
      </c>
      <c r="E604" s="662"/>
      <c r="F604" s="663"/>
      <c r="G604" s="1828" t="s">
        <v>866</v>
      </c>
      <c r="H604" s="1828"/>
      <c r="I604" s="1828"/>
      <c r="J604" s="1828"/>
      <c r="K604" s="103"/>
      <c r="L604" s="228"/>
      <c r="M604" s="7">
        <v>1</v>
      </c>
      <c r="N604" s="514"/>
    </row>
    <row r="605" spans="1:14" ht="24.75" customHeight="1">
      <c r="A605" s="36"/>
      <c r="B605" s="1829"/>
      <c r="C605" s="1830"/>
      <c r="D605" s="664" t="s">
        <v>871</v>
      </c>
      <c r="E605" s="665"/>
      <c r="F605" s="666"/>
      <c r="G605" s="667" t="s">
        <v>872</v>
      </c>
      <c r="H605" s="1831"/>
      <c r="I605" s="1832"/>
      <c r="J605" s="1833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831"/>
      <c r="I607" s="1832"/>
      <c r="J607" s="1833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1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2053</v>
      </c>
      <c r="C152" s="1488">
        <v>5541</v>
      </c>
    </row>
    <row r="153" spans="1:3" ht="15.75">
      <c r="A153" s="1488">
        <v>5545</v>
      </c>
      <c r="B153" s="1500" t="s">
        <v>2054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2055</v>
      </c>
      <c r="C162" s="1488">
        <v>5561</v>
      </c>
    </row>
    <row r="163" spans="1:3" ht="15.75">
      <c r="A163" s="1488">
        <v>5562</v>
      </c>
      <c r="B163" s="1502" t="s">
        <v>2002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2044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56" t="s">
        <v>632</v>
      </c>
      <c r="B283" s="1657"/>
      <c r="C283" s="1657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2057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2058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2059</v>
      </c>
      <c r="B306" s="1509"/>
      <c r="C306" s="1509"/>
    </row>
    <row r="307" spans="1:3" ht="14.25">
      <c r="A307" s="1508" t="s">
        <v>2060</v>
      </c>
      <c r="B307" s="1509" t="s">
        <v>2061</v>
      </c>
      <c r="C307" s="1509" t="s">
        <v>2059</v>
      </c>
    </row>
    <row r="308" spans="1:3" ht="14.25">
      <c r="A308" s="1508" t="s">
        <v>2062</v>
      </c>
      <c r="B308" s="1509" t="s">
        <v>2063</v>
      </c>
      <c r="C308" s="1509" t="s">
        <v>2059</v>
      </c>
    </row>
    <row r="309" spans="1:3" ht="14.25">
      <c r="A309" s="1508" t="s">
        <v>2064</v>
      </c>
      <c r="B309" s="1509" t="s">
        <v>2065</v>
      </c>
      <c r="C309" s="1509" t="s">
        <v>2059</v>
      </c>
    </row>
    <row r="310" spans="1:3" ht="14.25">
      <c r="A310" s="1508" t="s">
        <v>2066</v>
      </c>
      <c r="B310" s="1509" t="s">
        <v>2067</v>
      </c>
      <c r="C310" s="1509" t="s">
        <v>2059</v>
      </c>
    </row>
    <row r="311" spans="1:3" ht="14.25">
      <c r="A311" s="1508" t="s">
        <v>2068</v>
      </c>
      <c r="B311" s="1509" t="s">
        <v>2069</v>
      </c>
      <c r="C311" s="1509" t="s">
        <v>2059</v>
      </c>
    </row>
    <row r="312" spans="1:3" ht="14.25">
      <c r="A312" s="1508" t="s">
        <v>2070</v>
      </c>
      <c r="B312" s="1509" t="s">
        <v>2071</v>
      </c>
      <c r="C312" s="1509" t="s">
        <v>2059</v>
      </c>
    </row>
    <row r="313" spans="1:3" ht="14.25">
      <c r="A313" s="1508" t="s">
        <v>2072</v>
      </c>
      <c r="B313" s="1509" t="s">
        <v>2073</v>
      </c>
      <c r="C313" s="1509" t="s">
        <v>2059</v>
      </c>
    </row>
    <row r="314" spans="1:3" ht="14.25">
      <c r="A314" s="1508" t="s">
        <v>2074</v>
      </c>
      <c r="B314" s="1509" t="s">
        <v>2075</v>
      </c>
      <c r="C314" s="1509" t="s">
        <v>2059</v>
      </c>
    </row>
    <row r="315" spans="1:3" ht="14.25">
      <c r="A315" s="1508" t="s">
        <v>2076</v>
      </c>
      <c r="B315" s="1509" t="s">
        <v>2077</v>
      </c>
      <c r="C315" s="1509" t="s">
        <v>2059</v>
      </c>
    </row>
    <row r="316" spans="1:3" ht="14.25">
      <c r="A316" s="1508" t="s">
        <v>2078</v>
      </c>
      <c r="B316" s="1509" t="s">
        <v>2079</v>
      </c>
      <c r="C316" s="1509" t="s">
        <v>2059</v>
      </c>
    </row>
    <row r="317" spans="1:3" ht="14.25">
      <c r="A317" s="1508" t="s">
        <v>2080</v>
      </c>
      <c r="B317" s="1509" t="s">
        <v>2081</v>
      </c>
      <c r="C317" s="1509" t="s">
        <v>2059</v>
      </c>
    </row>
    <row r="318" spans="1:3" ht="14.25">
      <c r="A318" s="1508" t="s">
        <v>2082</v>
      </c>
      <c r="B318" s="1509" t="s">
        <v>2083</v>
      </c>
      <c r="C318" s="1509" t="s">
        <v>2059</v>
      </c>
    </row>
    <row r="319" spans="1:3" ht="14.25">
      <c r="A319" s="1508" t="s">
        <v>2084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2003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2004</v>
      </c>
      <c r="E378" s="1538"/>
    </row>
    <row r="379" spans="1:5" ht="18">
      <c r="A379" s="1532" t="s">
        <v>1294</v>
      </c>
      <c r="B379" s="1531" t="s">
        <v>2005</v>
      </c>
      <c r="E379" s="1538"/>
    </row>
    <row r="380" spans="1:5" ht="18">
      <c r="A380" s="1532" t="s">
        <v>1295</v>
      </c>
      <c r="B380" s="1533" t="s">
        <v>2006</v>
      </c>
      <c r="E380" s="1538"/>
    </row>
    <row r="381" spans="1:5" ht="18">
      <c r="A381" s="1532" t="s">
        <v>1296</v>
      </c>
      <c r="B381" s="1534" t="s">
        <v>2007</v>
      </c>
      <c r="E381" s="1538"/>
    </row>
    <row r="382" spans="1:5" ht="18">
      <c r="A382" s="1532" t="s">
        <v>1297</v>
      </c>
      <c r="B382" s="1534" t="s">
        <v>2008</v>
      </c>
      <c r="E382" s="1538"/>
    </row>
    <row r="383" spans="1:5" ht="18">
      <c r="A383" s="1532" t="s">
        <v>1298</v>
      </c>
      <c r="B383" s="1534" t="s">
        <v>2009</v>
      </c>
      <c r="E383" s="1538"/>
    </row>
    <row r="384" spans="1:5" ht="18">
      <c r="A384" s="1532" t="s">
        <v>1299</v>
      </c>
      <c r="B384" s="1534" t="s">
        <v>2010</v>
      </c>
      <c r="E384" s="1538"/>
    </row>
    <row r="385" spans="1:5" ht="18">
      <c r="A385" s="1532" t="s">
        <v>1300</v>
      </c>
      <c r="B385" s="1534" t="s">
        <v>2011</v>
      </c>
      <c r="E385" s="1538"/>
    </row>
    <row r="386" spans="1:5" ht="18">
      <c r="A386" s="1532" t="s">
        <v>1301</v>
      </c>
      <c r="B386" s="1535" t="s">
        <v>2012</v>
      </c>
      <c r="E386" s="1538"/>
    </row>
    <row r="387" spans="1:5" ht="18">
      <c r="A387" s="1532" t="s">
        <v>1302</v>
      </c>
      <c r="B387" s="1535" t="s">
        <v>2013</v>
      </c>
      <c r="E387" s="1538"/>
    </row>
    <row r="388" spans="1:5" ht="18">
      <c r="A388" s="1532" t="s">
        <v>1303</v>
      </c>
      <c r="B388" s="1535" t="s">
        <v>2014</v>
      </c>
      <c r="E388" s="1538"/>
    </row>
    <row r="389" spans="1:5" ht="18">
      <c r="A389" s="1532" t="s">
        <v>1304</v>
      </c>
      <c r="B389" s="1535" t="s">
        <v>2015</v>
      </c>
      <c r="E389" s="1538"/>
    </row>
    <row r="390" spans="1:5" ht="18">
      <c r="A390" s="1532" t="s">
        <v>1305</v>
      </c>
      <c r="B390" s="1536" t="s">
        <v>2016</v>
      </c>
      <c r="E390" s="1538"/>
    </row>
    <row r="391" spans="1:5" ht="18">
      <c r="A391" s="1532" t="s">
        <v>1306</v>
      </c>
      <c r="B391" s="1536" t="s">
        <v>2017</v>
      </c>
      <c r="E391" s="1538"/>
    </row>
    <row r="392" spans="1:5" ht="18">
      <c r="A392" s="1532" t="s">
        <v>1307</v>
      </c>
      <c r="B392" s="1535" t="s">
        <v>2018</v>
      </c>
      <c r="E392" s="1538"/>
    </row>
    <row r="393" spans="1:5" ht="18">
      <c r="A393" s="1532" t="s">
        <v>1308</v>
      </c>
      <c r="B393" s="1535" t="s">
        <v>2019</v>
      </c>
      <c r="C393" s="1537" t="s">
        <v>179</v>
      </c>
      <c r="E393" s="1538"/>
    </row>
    <row r="394" spans="1:5" ht="18">
      <c r="A394" s="1532" t="s">
        <v>1309</v>
      </c>
      <c r="B394" s="1534" t="s">
        <v>2020</v>
      </c>
      <c r="C394" s="1537" t="s">
        <v>179</v>
      </c>
      <c r="E394" s="1538"/>
    </row>
    <row r="395" spans="1:5" ht="18">
      <c r="A395" s="1532" t="s">
        <v>1310</v>
      </c>
      <c r="B395" s="1535" t="s">
        <v>2021</v>
      </c>
      <c r="C395" s="1537" t="s">
        <v>179</v>
      </c>
      <c r="E395" s="1538"/>
    </row>
    <row r="396" spans="1:5" ht="18">
      <c r="A396" s="1532" t="s">
        <v>1311</v>
      </c>
      <c r="B396" s="1535" t="s">
        <v>2022</v>
      </c>
      <c r="C396" s="1537" t="s">
        <v>179</v>
      </c>
      <c r="E396" s="1538"/>
    </row>
    <row r="397" spans="1:5" ht="18">
      <c r="A397" s="1532" t="s">
        <v>1312</v>
      </c>
      <c r="B397" s="1535" t="s">
        <v>2023</v>
      </c>
      <c r="C397" s="1537" t="s">
        <v>179</v>
      </c>
      <c r="E397" s="1538"/>
    </row>
    <row r="398" spans="1:5" ht="18">
      <c r="A398" s="1532" t="s">
        <v>1313</v>
      </c>
      <c r="B398" s="1535" t="s">
        <v>2024</v>
      </c>
      <c r="C398" s="1537" t="s">
        <v>179</v>
      </c>
      <c r="E398" s="1538"/>
    </row>
    <row r="399" spans="1:5" ht="18">
      <c r="A399" s="1532" t="s">
        <v>1314</v>
      </c>
      <c r="B399" s="1535" t="s">
        <v>2025</v>
      </c>
      <c r="C399" s="1537" t="s">
        <v>179</v>
      </c>
      <c r="E399" s="1538"/>
    </row>
    <row r="400" spans="1:5" ht="18">
      <c r="A400" s="1532" t="s">
        <v>1315</v>
      </c>
      <c r="B400" s="1535" t="s">
        <v>2026</v>
      </c>
      <c r="C400" s="1537" t="s">
        <v>179</v>
      </c>
      <c r="E400" s="1538"/>
    </row>
    <row r="401" spans="1:5" ht="18">
      <c r="A401" s="1532" t="s">
        <v>1316</v>
      </c>
      <c r="B401" s="1535" t="s">
        <v>2027</v>
      </c>
      <c r="C401" s="1537" t="s">
        <v>179</v>
      </c>
      <c r="E401" s="1538"/>
    </row>
    <row r="402" spans="1:5" ht="18">
      <c r="A402" s="1532" t="s">
        <v>1317</v>
      </c>
      <c r="B402" s="1534" t="s">
        <v>2028</v>
      </c>
      <c r="C402" s="1537" t="s">
        <v>179</v>
      </c>
      <c r="E402" s="1538"/>
    </row>
    <row r="403" spans="1:5" ht="18">
      <c r="A403" s="1532" t="s">
        <v>1318</v>
      </c>
      <c r="B403" s="1535" t="s">
        <v>2029</v>
      </c>
      <c r="C403" s="1537" t="s">
        <v>179</v>
      </c>
      <c r="E403" s="1538"/>
    </row>
    <row r="404" spans="1:5" ht="18">
      <c r="A404" s="1532" t="s">
        <v>1319</v>
      </c>
      <c r="B404" s="1534" t="s">
        <v>2030</v>
      </c>
      <c r="C404" s="1537" t="s">
        <v>179</v>
      </c>
      <c r="E404" s="1538"/>
    </row>
    <row r="405" spans="1:5" ht="18">
      <c r="A405" s="1532" t="s">
        <v>1320</v>
      </c>
      <c r="B405" s="1534" t="s">
        <v>2031</v>
      </c>
      <c r="C405" s="1537" t="s">
        <v>179</v>
      </c>
      <c r="E405" s="1538"/>
    </row>
    <row r="406" spans="1:5" ht="18">
      <c r="A406" s="1532" t="s">
        <v>1321</v>
      </c>
      <c r="B406" s="1534" t="s">
        <v>2032</v>
      </c>
      <c r="C406" s="1537" t="s">
        <v>179</v>
      </c>
      <c r="E406" s="1538"/>
    </row>
    <row r="407" spans="1:5" ht="18">
      <c r="A407" s="1532" t="s">
        <v>1322</v>
      </c>
      <c r="B407" s="1534" t="s">
        <v>2033</v>
      </c>
      <c r="C407" s="1537" t="s">
        <v>179</v>
      </c>
      <c r="E407" s="1538"/>
    </row>
    <row r="408" spans="1:5" ht="18">
      <c r="A408" s="1532" t="s">
        <v>1323</v>
      </c>
      <c r="B408" s="1534" t="s">
        <v>2034</v>
      </c>
      <c r="C408" s="1537" t="s">
        <v>179</v>
      </c>
      <c r="E408" s="1538"/>
    </row>
    <row r="409" spans="1:5" ht="18">
      <c r="A409" s="1532" t="s">
        <v>1324</v>
      </c>
      <c r="B409" s="1534" t="s">
        <v>2035</v>
      </c>
      <c r="C409" s="1537" t="s">
        <v>179</v>
      </c>
      <c r="E409" s="1538"/>
    </row>
    <row r="410" spans="1:5" ht="18">
      <c r="A410" s="1532" t="s">
        <v>1325</v>
      </c>
      <c r="B410" s="1534" t="s">
        <v>2036</v>
      </c>
      <c r="C410" s="1537" t="s">
        <v>179</v>
      </c>
      <c r="E410" s="1538"/>
    </row>
    <row r="411" spans="1:5" ht="18">
      <c r="A411" s="1532" t="s">
        <v>1326</v>
      </c>
      <c r="B411" s="1534" t="s">
        <v>2037</v>
      </c>
      <c r="C411" s="1537" t="s">
        <v>179</v>
      </c>
      <c r="E411" s="1538"/>
    </row>
    <row r="412" spans="1:5" ht="18">
      <c r="A412" s="1532" t="s">
        <v>1327</v>
      </c>
      <c r="B412" s="1539" t="s">
        <v>2038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2039</v>
      </c>
      <c r="C416" s="1537" t="s">
        <v>179</v>
      </c>
      <c r="E416" s="1538"/>
    </row>
    <row r="417" spans="1:5" ht="18">
      <c r="A417" s="1532" t="s">
        <v>1331</v>
      </c>
      <c r="B417" s="1519" t="s">
        <v>2040</v>
      </c>
      <c r="C417" s="1537" t="s">
        <v>179</v>
      </c>
      <c r="E417" s="1538"/>
    </row>
    <row r="418" spans="1:5" ht="18">
      <c r="A418" s="1577" t="s">
        <v>1332</v>
      </c>
      <c r="B418" s="1544" t="s">
        <v>2041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H21" sqref="AH2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1994</v>
      </c>
      <c r="I3" s="61"/>
    </row>
    <row r="4" spans="1:9" ht="15.75">
      <c r="A4" s="61" t="s">
        <v>700</v>
      </c>
      <c r="B4" s="61" t="s">
        <v>1995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08">
        <f>$B$7</f>
        <v>0</v>
      </c>
      <c r="J14" s="1809"/>
      <c r="K14" s="180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38" t="str">
        <f>CONCATENATE("Уточнен план ",$C$3)</f>
        <v>Уточнен план </v>
      </c>
      <c r="M23" s="1739"/>
      <c r="N23" s="1739"/>
      <c r="O23" s="1740"/>
      <c r="P23" s="1747" t="str">
        <f>CONCATENATE("Отчет ",$C$3)</f>
        <v>Отчет </v>
      </c>
      <c r="Q23" s="1748"/>
      <c r="R23" s="1748"/>
      <c r="S23" s="174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2052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6" t="s">
        <v>733</v>
      </c>
      <c r="K30" s="177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2" t="s">
        <v>736</v>
      </c>
      <c r="K33" s="177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4" t="s">
        <v>192</v>
      </c>
      <c r="K39" s="177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5" t="s">
        <v>197</v>
      </c>
      <c r="K47" s="1786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2" t="s">
        <v>198</v>
      </c>
      <c r="K48" s="177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3" t="s">
        <v>269</v>
      </c>
      <c r="K66" s="178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3" t="s">
        <v>711</v>
      </c>
      <c r="K70" s="178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3" t="s">
        <v>217</v>
      </c>
      <c r="K76" s="178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3" t="s">
        <v>219</v>
      </c>
      <c r="K79" s="1784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9" t="s">
        <v>220</v>
      </c>
      <c r="K80" s="1790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9" t="s">
        <v>221</v>
      </c>
      <c r="K81" s="1790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9" t="s">
        <v>1650</v>
      </c>
      <c r="K82" s="1790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3" t="s">
        <v>222</v>
      </c>
      <c r="K83" s="178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2045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3" t="s">
        <v>231</v>
      </c>
      <c r="K98" s="1784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3" t="s">
        <v>232</v>
      </c>
      <c r="K99" s="1784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3" t="s">
        <v>233</v>
      </c>
      <c r="K100" s="1784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3" t="s">
        <v>234</v>
      </c>
      <c r="K101" s="178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3" t="s">
        <v>1651</v>
      </c>
      <c r="K108" s="178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3" t="s">
        <v>1648</v>
      </c>
      <c r="K112" s="1784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3" t="s">
        <v>1649</v>
      </c>
      <c r="K113" s="1784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89" t="s">
        <v>244</v>
      </c>
      <c r="K114" s="1790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3" t="s">
        <v>270</v>
      </c>
      <c r="K115" s="178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7" t="s">
        <v>245</v>
      </c>
      <c r="K118" s="1788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7" t="s">
        <v>246</v>
      </c>
      <c r="K119" s="178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7" t="s">
        <v>617</v>
      </c>
      <c r="K127" s="178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7" t="s">
        <v>675</v>
      </c>
      <c r="K130" s="1788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3" t="s">
        <v>676</v>
      </c>
      <c r="K131" s="178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1" t="s">
        <v>903</v>
      </c>
      <c r="K136" s="1792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3" t="s">
        <v>684</v>
      </c>
      <c r="K140" s="1794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3" t="s">
        <v>684</v>
      </c>
      <c r="K141" s="1794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2022-02-09T14:41:10Z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