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2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<sst xmlns="http://schemas.openxmlformats.org/spreadsheetml/2006/main" count="2775" uniqueCount="1844">
  <si>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</si>
  <si>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</si>
  <si>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</si>
  <si>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</si>
  <si>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</si>
  <si>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</si>
  <si>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</si>
  <si>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</si>
  <si>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</si>
  <si>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</si>
  <si>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</si>
  <si>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</si>
  <si>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</si>
  <si>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</si>
  <si>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</si>
  <si>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</si>
  <si>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</si>
  <si>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</si>
  <si>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</si>
  <si>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</si>
  <si>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</si>
  <si>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</si>
  <si>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</si>
  <si>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</si>
  <si>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</si>
  <si>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</si>
  <si>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</si>
  <si>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</si>
  <si>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</si>
  <si>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</si>
  <si>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</si>
  <si>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</si>
  <si>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</si>
  <si>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</si>
  <si>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</si>
  <si>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</si>
  <si>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</si>
  <si>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</si>
  <si>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</si>
  <si>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</si>
  <si>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</si>
  <si>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</si>
  <si>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</si>
  <si>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</si>
  <si>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</si>
  <si>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</si>
  <si>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</si>
  <si>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</si>
  <si>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</si>
  <si>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</si>
  <si>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</si>
  <si>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</si>
  <si>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</si>
  <si>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</si>
  <si>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</si>
  <si>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</si>
  <si>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</si>
  <si>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</si>
  <si>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</si>
  <si>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</si>
  <si>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</si>
  <si>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</si>
  <si>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</si>
  <si>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</si>
  <si>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</si>
  <si>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</si>
  <si>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</si>
  <si>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</si>
  <si>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</si>
  <si>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</si>
  <si>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</si>
  <si>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</si>
  <si>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</si>
  <si>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</si>
  <si>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</si>
  <si>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</si>
  <si>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</si>
  <si>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</si>
  <si>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</si>
  <si>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</si>
  <si>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</si>
  <si>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</si>
  <si>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</si>
  <si>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</si>
  <si>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</si>
  <si>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</si>
  <si>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</si>
  <si>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</si>
  <si>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</si>
  <si>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</si>
  <si>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</si>
  <si>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</si>
  <si>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</si>
  <si>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</si>
  <si>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</si>
  <si>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</si>
  <si>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</si>
  <si>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</si>
  <si>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</si>
  <si>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</si>
  <si>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</si>
  <si>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</si>
  <si>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</si>
  <si>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</si>
  <si>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</si>
  <si>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</si>
  <si>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</si>
  <si>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</si>
  <si>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</si>
  <si>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</si>
  <si>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</si>
  <si>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</si>
  <si>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</si>
  <si>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</si>
  <si>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</si>
  <si>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</si>
  <si>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</si>
  <si>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</si>
  <si>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</si>
  <si>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</si>
  <si>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</si>
  <si>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</si>
  <si>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</si>
  <si>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</si>
  <si>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</si>
  <si>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</si>
  <si>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</si>
  <si>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</si>
  <si>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</si>
  <si>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</si>
  <si>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</si>
  <si>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</si>
  <si>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</si>
  <si>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</si>
  <si>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</si>
  <si>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</si>
  <si>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</si>
  <si>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</si>
  <si>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</si>
  <si>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</si>
  <si>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</si>
  <si>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</si>
  <si>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</si>
  <si>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</si>
  <si>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</si>
  <si>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</si>
  <si>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</si>
  <si>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</si>
  <si>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</si>
  <si>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</si>
  <si>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</si>
  <si>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</si>
  <si>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</si>
  <si>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</si>
  <si>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</si>
  <si>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</si>
  <si>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</si>
  <si>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</si>
  <si>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</si>
  <si>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</si>
  <si>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</si>
  <si>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</si>
  <si>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</si>
  <si>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</si>
  <si>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</si>
  <si>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</si>
  <si>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</si>
  <si>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</si>
  <si>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</si>
  <si>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</si>
  <si>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</si>
  <si>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</si>
  <si>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</si>
  <si>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</si>
  <si>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</si>
  <si>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</si>
  <si>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</si>
  <si>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</si>
  <si>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</si>
  <si>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</si>
  <si>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</si>
  <si>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</si>
  <si>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</si>
  <si>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</si>
  <si>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</si>
  <si>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</si>
  <si>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</si>
  <si>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</si>
  <si>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</si>
  <si>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</si>
  <si>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</si>
  <si>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</si>
  <si>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</si>
  <si>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</si>
  <si>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</si>
  <si>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</si>
  <si>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</si>
  <si>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</si>
  <si>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</si>
  <si>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</si>
  <si>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</si>
  <si>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</si>
  <si>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</si>
  <si>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</si>
  <si>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</si>
  <si>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</si>
  <si>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</si>
  <si>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</si>
  <si>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</si>
  <si>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</si>
  <si>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</si>
  <si>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</si>
  <si>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</si>
  <si>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</si>
  <si>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</si>
  <si>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</si>
  <si>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</si>
  <si>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</si>
  <si>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</si>
  <si>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</si>
  <si>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</si>
  <si>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</si>
  <si>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</si>
  <si>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</si>
  <si>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</si>
  <si>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</si>
  <si>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</si>
  <si>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</si>
  <si>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</si>
  <si>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</si>
  <si>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</si>
  <si>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</si>
  <si>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</si>
  <si>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</si>
  <si>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</si>
  <si>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</si>
  <si>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</si>
  <si>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</si>
  <si>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</si>
  <si>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</si>
  <si>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</si>
  <si>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</si>
  <si>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</si>
  <si>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</si>
  <si>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</si>
  <si>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</si>
  <si>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</si>
  <si>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</si>
  <si>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</si>
  <si>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</si>
  <si>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</si>
  <si>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</si>
  <si>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</si>
  <si>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</si>
  <si>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</si>
  <si>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</si>
  <si>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</si>
  <si>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</si>
  <si>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</si>
  <si>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</si>
  <si>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</si>
  <si>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</si>
  <si>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</si>
  <si>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</si>
  <si>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</si>
  <si>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</si>
  <si>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</si>
  <si>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</si>
  <si>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</si>
  <si>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</si>
  <si>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</si>
  <si>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</si>
  <si>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</si>
  <si>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</si>
  <si>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</si>
  <si>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</si>
  <si>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</si>
  <si>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</si>
  <si>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</si>
  <si>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</si>
  <si>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</si>
  <si>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</si>
  <si>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</si>
  <si>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</si>
  <si>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</si>
  <si>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</si>
  <si>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</si>
  <si>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</si>
  <si>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</si>
  <si>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</si>
  <si>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</si>
  <si>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</si>
  <si>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</si>
  <si>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</si>
  <si>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</si>
  <si>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</si>
  <si>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</si>
  <si>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</si>
  <si>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</si>
  <si>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</si>
  <si>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</si>
  <si>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</si>
  <si>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</si>
  <si>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</si>
  <si>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</si>
  <si>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</si>
  <si>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</si>
  <si>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</si>
  <si>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</si>
  <si>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</si>
  <si>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</si>
  <si>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</si>
  <si>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</si>
  <si>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</si>
  <si>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</si>
  <si>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</si>
  <si>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</si>
  <si>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</si>
  <si>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</si>
  <si>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</si>
  <si>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</si>
  <si>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</si>
  <si>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</si>
  <si>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</si>
  <si>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</si>
  <si>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</si>
  <si>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</si>
  <si>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</si>
  <si>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</si>
  <si>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</si>
  <si>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</si>
  <si>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</si>
  <si>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</si>
  <si>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</si>
  <si>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</si>
  <si>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</si>
  <si>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</si>
  <si>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</si>
  <si>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</si>
  <si>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</si>
  <si>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</si>
  <si>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</si>
  <si>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</si>
  <si>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</si>
  <si>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</si>
  <si>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</si>
  <si>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</si>
  <si>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</si>
  <si>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</si>
  <si>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</si>
  <si>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</si>
  <si>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</si>
  <si>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</si>
  <si>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</si>
  <si>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</si>
  <si>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</si>
  <si>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</si>
  <si>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</si>
  <si>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</si>
  <si>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</si>
  <si>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</si>
  <si>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</si>
  <si>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</si>
  <si>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</si>
  <si>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</si>
  <si>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</si>
  <si>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</si>
  <si>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</si>
  <si>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</si>
  <si>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</si>
  <si>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</si>
  <si>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</si>
  <si>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</si>
  <si>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</si>
  <si>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</si>
  <si>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</si>
  <si>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</si>
  <si>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</si>
  <si>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</si>
  <si>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</si>
  <si>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</si>
  <si>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</si>
  <si>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</si>
  <si>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</si>
  <si>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</si>
  <si>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</si>
  <si>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</si>
  <si>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</si>
  <si>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</si>
  <si>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</si>
  <si>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</si>
  <si>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</si>
  <si>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</si>
  <si>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</si>
  <si>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</si>
  <si>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</si>
  <si>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</si>
  <si>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</si>
  <si>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</si>
  <si>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</si>
  <si>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</si>
  <si>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</si>
  <si>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</si>
  <si>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</si>
  <si>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</si>
  <si>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</si>
  <si>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</si>
  <si>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</si>
  <si>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</si>
  <si>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</si>
  <si>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</si>
  <si>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</si>
  <si>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</si>
  <si>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</si>
  <si>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</si>
  <si>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</si>
  <si>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</si>
  <si>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</si>
  <si>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</si>
  <si>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</si>
  <si>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</si>
  <si>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</si>
  <si>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</si>
  <si>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</si>
  <si>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</si>
  <si>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</si>
  <si>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</si>
  <si>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</si>
  <si>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</si>
  <si>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</si>
  <si>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</si>
  <si>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</si>
  <si>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</si>
  <si>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</si>
  <si>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</si>
  <si>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</si>
  <si>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</si>
  <si>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</si>
  <si>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</si>
  <si>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</si>
  <si>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</si>
  <si>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</si>
  <si>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</si>
  <si>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</si>
  <si>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</si>
  <si>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</si>
  <si>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</si>
  <si>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</si>
  <si>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</si>
  <si>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</si>
  <si>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</si>
  <si>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</si>
  <si>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</si>
  <si>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</si>
  <si>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</si>
  <si>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</si>
  <si>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</si>
  <si>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</si>
  <si>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</si>
  <si>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</si>
  <si>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</si>
  <si>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</si>
  <si>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</si>
  <si>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</si>
  <si>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</si>
  <si>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</si>
  <si>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</si>
  <si>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</si>
  <si>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</si>
  <si>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</si>
  <si>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</si>
  <si>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</si>
  <si>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</si>
  <si>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</si>
  <si>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</si>
  <si>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</si>
  <si>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</si>
  <si>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</si>
  <si>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</si>
  <si>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</si>
  <si>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</si>
  <si>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</si>
  <si>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</si>
  <si>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</si>
  <si>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</si>
  <si>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</si>
  <si>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</si>
  <si>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</si>
  <si>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</si>
  <si>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</si>
  <si>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</si>
  <si>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</si>
  <si>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</si>
  <si>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</si>
  <si>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</si>
  <si>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</si>
  <si>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</si>
  <si>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</si>
  <si>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</si>
  <si>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</si>
  <si>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</si>
  <si>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</si>
  <si>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</si>
  <si>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</si>
  <si>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</si>
  <si>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</si>
  <si>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</si>
  <si>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</si>
  <si>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</si>
  <si>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</si>
  <si>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</si>
  <si>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</si>
  <si>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</si>
  <si>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</si>
  <si>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</si>
  <si>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</si>
  <si>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</si>
  <si>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</si>
  <si>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</si>
  <si>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</si>
  <si>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</si>
  <si>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</si>
  <si>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</si>
  <si>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</si>
  <si>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</si>
  <si>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</si>
  <si>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</si>
  <si>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</si>
  <si>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</si>
  <si>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</si>
  <si>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</si>
  <si>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</si>
  <si>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</si>
  <si>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</si>
  <si>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</si>
  <si>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</si>
  <si>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</si>
  <si>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</si>
  <si>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</si>
  <si>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</si>
  <si>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</si>
  <si>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</si>
  <si>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</si>
  <si>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</si>
  <si>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</si>
  <si>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</si>
  <si>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</si>
  <si>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</si>
  <si>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</si>
  <si>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</si>
  <si>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</si>
  <si>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</si>
  <si>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</si>
  <si>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</si>
  <si>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</si>
  <si>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</si>
  <si>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</si>
  <si>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</si>
  <si>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</si>
  <si>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</si>
  <si>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</si>
  <si>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</si>
  <si>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</si>
  <si>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</si>
  <si>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</si>
  <si>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</si>
  <si>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</si>
  <si>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</si>
  <si>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</si>
  <si>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</si>
  <si>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</si>
  <si>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</si>
  <si>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</si>
  <si>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</si>
  <si>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</si>
  <si>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</si>
  <si>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</si>
  <si>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</si>
  <si>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</si>
  <si>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</si>
  <si>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</si>
  <si>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</si>
  <si>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</si>
  <si>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</si>
  <si>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</si>
  <si>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</si>
  <si>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</si>
  <si>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</si>
  <si>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</si>
  <si>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</si>
  <si>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</si>
  <si>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</si>
  <si>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</si>
  <si>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</si>
  <si>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</si>
  <si>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</si>
  <si>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</si>
  <si>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</si>
  <si>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</si>
  <si>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</si>
  <si>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</si>
  <si>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</si>
  <si>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</si>
  <si>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</si>
  <si>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</si>
  <si>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</si>
  <si>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</si>
  <si>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</si>
  <si>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</si>
  <si>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</si>
  <si>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</si>
  <si>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</si>
  <si>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</si>
  <si>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</si>
  <si>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</si>
  <si>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</si>
  <si>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</si>
  <si>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</si>
  <si>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</si>
  <si>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</si>
  <si>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</si>
  <si>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</si>
  <si>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</si>
  <si>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</si>
  <si>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</si>
  <si>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</si>
  <si>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</si>
  <si>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</si>
  <si>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</si>
  <si>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</si>
  <si>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</si>
  <si>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</si>
  <si>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</si>
  <si>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</si>
  <si>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</si>
  <si>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</si>
  <si>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</si>
  <si>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</si>
  <si>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</si>
  <si>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</si>
  <si>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</si>
  <si>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</si>
  <si>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</si>
  <si>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</si>
  <si>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</si>
  <si>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</si>
  <si>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</si>
  <si>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</si>
  <si>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</si>
  <si>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</si>
  <si>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</si>
  <si>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</si>
  <si>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</si>
  <si>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</si>
  <si>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</si>
  <si>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</si>
  <si>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</si>
  <si>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</si>
  <si>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</si>
  <si>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</si>
  <si>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</si>
  <si>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</si>
  <si>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</si>
  <si>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</si>
  <si>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</si>
  <si>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</si>
  <si>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</si>
  <si>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</si>
  <si>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</si>
  <si>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</si>
  <si>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</si>
  <si>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</si>
  <si>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</si>
  <si>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</si>
  <si>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</si>
  <si>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</si>
  <si>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</si>
  <si>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</si>
  <si>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</si>
  <si>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</si>
  <si>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</si>
  <si>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</si>
  <si>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</si>
  <si>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</si>
  <si>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</si>
  <si>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</si>
  <si>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</si>
  <si>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</si>
  <si>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</si>
  <si>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</si>
  <si>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</si>
  <si>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</si>
  <si>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</si>
  <si>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</si>
  <si>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</si>
  <si>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</si>
  <si>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</si>
  <si>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</si>
  <si>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</si>
  <si>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</si>
  <si>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</si>
  <si>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</si>
  <si>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</si>
  <si>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</si>
  <si>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</si>
  <si>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</si>
  <si>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</si>
  <si>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</si>
  <si>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</si>
  <si>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</si>
  <si>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</si>
  <si>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</si>
  <si>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</si>
  <si>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</si>
  <si>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</si>
  <si>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</si>
  <si>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</si>
  <si>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</si>
  <si>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</si>
  <si>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</si>
  <si>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</si>
  <si>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</si>
  <si>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</si>
  <si>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</si>
  <si>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</si>
  <si>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</si>
  <si>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</si>
  <si>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</si>
  <si>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</si>
  <si>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</si>
  <si>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</si>
  <si>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</si>
  <si>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</si>
  <si>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</si>
  <si>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</si>
  <si>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</si>
  <si>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</si>
  <si>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</si>
  <si>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</si>
  <si>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</si>
  <si>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</si>
  <si>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</si>
  <si>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</si>
  <si>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</si>
  <si>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</si>
  <si>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</si>
  <si>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</si>
  <si>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</si>
  <si>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</si>
  <si>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</si>
  <si>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</si>
  <si>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</si>
  <si>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</si>
  <si>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</si>
  <si>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</si>
  <si>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</si>
  <si>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</si>
  <si>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</si>
  <si>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</si>
  <si>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</si>
  <si>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</si>
  <si>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</si>
  <si>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</si>
  <si>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</si>
  <si>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</si>
  <si>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</si>
  <si>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</si>
  <si>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</si>
  <si>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</si>
  <si>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</si>
  <si>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</si>
  <si>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</si>
  <si>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</si>
  <si>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</si>
  <si>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</si>
  <si>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</si>
  <si>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</si>
  <si>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</si>
  <si>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</si>
  <si>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</si>
  <si>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</si>
  <si>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</si>
  <si>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</si>
  <si>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</si>
  <si>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</si>
  <si>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</si>
  <si>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</si>
  <si>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</si>
  <si>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</si>
  <si>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</si>
  <si>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</si>
  <si>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</si>
  <si>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</si>
  <si>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</si>
  <si>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</si>
  <si>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</si>
  <si>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</si>
  <si>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</si>
  <si>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</si>
  <si>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</si>
  <si>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</si>
  <si>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</si>
  <si>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</si>
  <si>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</si>
  <si>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</si>
  <si>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</si>
  <si>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</si>
  <si>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</si>
  <si>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</si>
  <si>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</si>
  <si>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</si>
  <si>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</si>
  <si>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</si>
  <si>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</si>
  <si>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</si>
  <si>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</si>
  <si>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</si>
  <si>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</si>
  <si>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</si>
  <si>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</si>
  <si>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</si>
  <si>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</si>
  <si>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</si>
  <si>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</si>
  <si>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</si>
  <si>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</si>
  <si>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</si>
  <si>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</si>
  <si>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</si>
  <si>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</si>
  <si>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</si>
  <si>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</si>
  <si>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</si>
  <si>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</si>
  <si>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</si>
  <si>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</si>
  <si>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</si>
  <si>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</si>
  <si>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</si>
  <si>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</si>
  <si>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</si>
  <si>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</si>
  <si>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</si>
  <si>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</si>
  <si>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</si>
  <si>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</si>
  <si>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</si>
  <si>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</si>
  <si>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</si>
  <si>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</si>
  <si>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</si>
  <si>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</si>
  <si>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</si>
  <si>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</si>
  <si>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</si>
  <si>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</si>
  <si>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</si>
  <si>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</si>
  <si>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</si>
  <si>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</si>
  <si>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</si>
  <si>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</si>
  <si>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</si>
  <si>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</si>
  <si>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</si>
  <si>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</si>
  <si>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</si>
  <si>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</si>
  <si>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</si>
  <si>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</si>
  <si>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</si>
  <si>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</si>
  <si>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</si>
  <si>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</si>
  <si>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</si>
  <si>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</si>
  <si>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</si>
  <si>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</si>
  <si>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</si>
  <si>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</si>
  <si>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</si>
  <si>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</si>
  <si>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</si>
  <si>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</si>
  <si>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</si>
  <si>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</si>
  <si>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</si>
  <si>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</si>
  <si>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</si>
  <si>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</si>
  <si>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</si>
  <si>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</si>
  <si>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</si>
  <si>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</si>
  <si>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</si>
  <si>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</si>
  <si>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</si>
  <si>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</si>
  <si>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</si>
  <si>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</si>
  <si>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</si>
  <si>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</si>
  <si>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</si>
  <si>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</si>
  <si>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</si>
  <si>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</si>
  <si>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</si>
  <si>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</si>
  <si>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</si>
  <si>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</si>
  <si>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</si>
  <si>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</si>
  <si>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</si>
  <si>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</si>
  <si>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</si>
  <si>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</si>
  <si>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</si>
  <si>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</si>
  <si>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</si>
  <si>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</si>
  <si>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</si>
  <si>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</si>
  <si>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</si>
  <si>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</si>
  <si>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</si>
  <si>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</si>
  <si>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</si>
  <si>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</si>
  <si>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</si>
  <si>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</si>
  <si>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</si>
  <si>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</si>
  <si>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</si>
  <si>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</si>
  <si>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</si>
  <si>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</si>
  <si>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</si>
  <si>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</si>
  <si>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</si>
  <si>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</si>
  <si>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</si>
  <si>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</si>
  <si>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</si>
  <si>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</si>
  <si>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</si>
  <si>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</si>
  <si>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</si>
  <si>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</si>
  <si>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</si>
  <si>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</si>
  <si>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</si>
  <si>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</si>
  <si>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</si>
  <si>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</si>
  <si>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</si>
  <si>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</si>
  <si>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</si>
  <si>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</si>
  <si>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</si>
  <si>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</si>
  <si>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</si>
  <si>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</si>
  <si>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</si>
  <si>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</si>
  <si>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</si>
  <si>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</si>
  <si>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</si>
  <si>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</si>
  <si>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</si>
  <si>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</si>
  <si>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</si>
  <si>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</si>
  <si>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</si>
  <si>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</si>
  <si>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</si>
  <si>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</si>
  <si>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</si>
  <si>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</si>
  <si>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</si>
  <si>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</si>
  <si>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</si>
  <si>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</si>
  <si>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</si>
  <si>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</si>
  <si>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</si>
  <si>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</si>
  <si>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</si>
  <si>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</si>
  <si>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</si>
  <si>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</si>
  <si>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</si>
  <si>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</si>
  <si>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</si>
  <si>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</si>
  <si>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</si>
  <si>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</si>
  <si>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</si>
  <si>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</si>
  <si>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</si>
  <si>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</si>
  <si>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</si>
  <si>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</si>
  <si>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</si>
  <si>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</si>
  <si>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</si>
  <si>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</si>
  <si>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</si>
  <si>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</si>
  <si>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</si>
  <si>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</si>
  <si>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</si>
  <si>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</si>
  <si>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</si>
  <si>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</si>
  <si>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</si>
  <si>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</si>
  <si>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</si>
  <si>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</si>
  <si>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</si>
  <si>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</si>
  <si>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</si>
  <si>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</si>
  <si>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</si>
  <si>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</si>
  <si>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</si>
  <si>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</si>
  <si>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</si>
  <si>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</si>
  <si>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</si>
  <si>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</si>
  <si>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</si>
  <si>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</si>
  <si>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</si>
  <si>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</si>
  <si>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</si>
  <si>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</si>
  <si>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</si>
  <si>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</si>
  <si>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</si>
  <si>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</si>
  <si>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</si>
  <si>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</si>
  <si>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</si>
  <si>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</si>
  <si>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</si>
  <si>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</si>
  <si>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</si>
  <si>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</si>
  <si>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</si>
  <si>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</si>
  <si>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</si>
  <si>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</si>
  <si>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</si>
  <si>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</si>
  <si>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</si>
  <si>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</si>
  <si>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</si>
  <si>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</si>
  <si>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</si>
  <si>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</si>
  <si>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</si>
  <si>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</si>
  <si>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</si>
  <si>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</si>
  <si>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</si>
  <si>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</si>
  <si>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</si>
  <si>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</si>
  <si>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</si>
  <si>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</si>
  <si>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</si>
  <si>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</si>
  <si>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</si>
  <si>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</si>
  <si>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</si>
  <si>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</si>
  <si>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</si>
  <si>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</si>
  <si>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</si>
  <si>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</si>
  <si>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</si>
  <si>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</si>
  <si>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</si>
  <si>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</si>
  <si>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</si>
  <si>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</si>
  <si>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</si>
  <si>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</si>
  <si>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</si>
  <si>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</si>
  <si>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</si>
  <si>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</si>
  <si>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</si>
  <si>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</si>
  <si>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</si>
  <si>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</si>
  <si>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</si>
  <si>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</si>
  <si>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</si>
  <si>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</si>
  <si>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</si>
  <si>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</si>
  <si>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</si>
  <si>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</si>
  <si>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</si>
  <si>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</si>
  <si>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</si>
  <si>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</si>
  <si>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</si>
  <si>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</si>
  <si>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</si>
  <si>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</si>
  <si>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</si>
  <si>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</si>
  <si>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</si>
  <si>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</si>
  <si>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</si>
  <si>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</si>
  <si>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</si>
  <si>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</si>
  <si>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</si>
  <si>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</si>
  <si>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</si>
  <si>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</si>
  <si>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</si>
  <si>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</si>
  <si>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</si>
  <si>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</si>
  <si>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</si>
  <si>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</si>
  <si>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</si>
  <si>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</si>
  <si>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</si>
  <si>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</si>
  <si>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</si>
  <si>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</si>
  <si>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</si>
  <si>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</si>
  <si>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</si>
  <si>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</si>
  <si>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</si>
  <si>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</si>
  <si>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</si>
  <si>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</si>
  <si>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</si>
  <si>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</si>
  <si>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</si>
  <si>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</si>
  <si>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</si>
  <si>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</si>
  <si>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</si>
  <si>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</si>
  <si>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</si>
  <si>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</si>
  <si>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</si>
  <si>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</si>
  <si>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</si>
  <si>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</si>
  <si>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</si>
  <si>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</si>
  <si>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</si>
  <si>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</si>
  <si>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</si>
  <si>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</si>
  <si>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</si>
  <si>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</si>
  <si>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</si>
  <si>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</si>
  <si>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</si>
  <si>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</si>
  <si>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</si>
  <si>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</si>
  <si>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</si>
  <si>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</si>
  <si>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</si>
  <si>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</si>
  <si>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</si>
  <si>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</si>
  <si>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</si>
  <si>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</si>
  <si>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</si>
  <si>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</si>
  <si>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</si>
  <si>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</si>
  <si>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</si>
  <si>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</si>
  <si>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</si>
  <si>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</si>
  <si>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</si>
  <si>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</si>
  <si>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</si>
  <si>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</si>
  <si>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</si>
  <si>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</si>
  <si>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</si>
  <si>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</si>
  <si>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</si>
  <si>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</si>
  <si>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</si>
  <si>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</si>
  <si>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</si>
  <si>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</si>
  <si>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</si>
  <si>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</si>
  <si>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</si>
  <si>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</si>
  <si>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</si>
  <si>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</si>
  <si>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</si>
  <si>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</si>
  <si>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</si>
  <si>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</si>
  <si>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</si>
  <si>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</si>
  <si>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</si>
  <si>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</si>
  <si>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</si>
  <si>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</si>
  <si>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</si>
  <si>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</si>
  <si>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</si>
  <si>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</si>
  <si>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</si>
  <si>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</si>
  <si>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</si>
  <si>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</si>
  <si>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</si>
  <si>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</si>
  <si>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</si>
  <si>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</si>
  <si>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</si>
  <si>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</si>
  <si>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</si>
  <si>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</si>
  <si>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</si>
  <si>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</si>
  <si>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</si>
  <si>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</si>
  <si>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</si>
  <si>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</si>
  <si>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</si>
  <si>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</si>
  <si>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</si>
  <si>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</si>
  <si>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</si>
  <si>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</si>
  <si>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</si>
  <si>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</si>
  <si>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</si>
  <si>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</si>
  <si>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</si>
  <si>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</si>
  <si>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</si>
  <si>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</si>
  <si>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</si>
  <si>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</si>
  <si>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</si>
  <si>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</si>
  <si>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</si>
  <si>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</si>
  <si>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</si>
  <si>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</si>
  <si>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</si>
  <si>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</si>
  <si>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</si>
  <si>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</si>
  <si>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</si>
  <si>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</si>
  <si>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</si>
  <si>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</si>
  <si>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</si>
  <si>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</si>
  <si>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</si>
  <si>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</si>
  <si>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</si>
  <si>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</si>
  <si>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</si>
  <si>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</si>
  <si>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</si>
  <si>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</si>
  <si>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</si>
  <si>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</si>
  <si>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</si>
  <si>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</si>
  <si>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</si>
  <si>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</si>
  <si>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</si>
  <si>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</si>
  <si>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</si>
  <si>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</si>
  <si>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</si>
  <si>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</si>
  <si>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</si>
  <si>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</si>
  <si>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</si>
  <si>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</si>
  <si>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</si>
  <si>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</si>
  <si>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</si>
  <si>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</si>
  <si>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</si>
  <si>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</si>
  <si>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</si>
  <si>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</si>
  <si>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</si>
  <si>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</si>
  <si>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</si>
  <si>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</si>
  <si>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</si>
  <si>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</si>
  <si>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</si>
  <si>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</si>
  <si>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</si>
  <si>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</si>
  <si>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</si>
  <si>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</si>
  <si>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</si>
  <si>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</si>
  <si>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</si>
  <si>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</si>
  <si>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</si>
  <si>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</si>
  <si>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</si>
  <si>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</si>
  <si>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</si>
  <si>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</si>
  <si>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</si>
  <si>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</si>
  <si>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</si>
  <si>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</si>
  <si>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</si>
  <si>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</si>
  <si>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</si>
  <si>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</si>
  <si>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</si>
  <si>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</si>
  <si>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</si>
  <si>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</si>
  <si>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</si>
  <si>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</si>
  <si>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</si>
  <si>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</si>
  <si>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</si>
  <si>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</si>
  <si>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</si>
  <si>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</si>
  <si>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</si>
  <si>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</si>
  <si>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</si>
  <si>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</si>
  <si>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</si>
  <si>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</si>
  <si>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</si>
  <si>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</si>
  <si>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</si>
  <si>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</si>
  <si>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</si>
  <si>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</si>
  <si>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</si>
  <si>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</si>
  <si>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</si>
  <si>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</si>
  <si>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</si>
  <si>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</si>
  <si>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</si>
  <si>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</si>
  <si>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</si>
  <si>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</si>
  <si>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</si>
  <si>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</si>
  <si>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</si>
  <si>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</si>
  <si>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</si>
  <si>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</si>
  <si>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</si>
  <si>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</si>
  <si>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</si>
  <si>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</si>
  <si>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</si>
  <si>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</si>
  <si>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</si>
  <si>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</si>
  <si>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</si>
  <si>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</si>
  <si>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</si>
  <si>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</si>
  <si>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</si>
  <si>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</si>
  <si>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</si>
  <si>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</si>
  <si>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</si>
  <si>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</si>
  <si>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</si>
  <si>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</si>
  <si>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</si>
  <si>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</si>
  <si>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</si>
  <si>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</si>
  <si>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</si>
  <si>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</si>
  <si>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</si>
  <si>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</si>
  <si>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</si>
  <si>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</si>
  <si>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</si>
  <si>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</si>
  <si>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</si>
  <si>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</si>
  <si>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</si>
  <si>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</si>
  <si>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</si>
  <si>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</si>
  <si>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</si>
  <si>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</si>
  <si>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</si>
  <si>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</si>
  <si>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</si>
  <si>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</si>
  <si>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</si>
  <si>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</si>
  <si>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</si>
  <si>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</si>
  <si>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</si>
  <si>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</si>
  <si>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</si>
  <si>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</si>
  <si>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</si>
  <si>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</si>
  <si>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</si>
  <si>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</si>
  <si>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</si>
  <si>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</si>
  <si>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</si>
  <si>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</si>
  <si>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</si>
  <si>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</si>
  <si>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</si>
  <si>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</si>
  <si>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</si>
  <si>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</si>
  <si>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</si>
  <si>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</si>
  <si>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</si>
  <si>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</si>
  <si>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</si>
  <si>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</si>
  <si>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</si>
  <si>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</si>
  <si>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</si>
  <si>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</si>
  <si>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</si>
  <si>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</si>
  <si>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</si>
  <si>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</si>
  <si>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</si>
  <si>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</si>
  <si>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</si>
  <si>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</si>
  <si>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</si>
  <si>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</si>
  <si>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</si>
  <si>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</si>
  <si>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</si>
  <si>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</si>
  <si>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</si>
  <si>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</si>
  <si>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</si>
  <si>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</si>
  <si>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</si>
  <si>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</si>
  <si>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</si>
  <si>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</si>
  <si>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</si>
  <si>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</si>
  <si>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</si>
  <si>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</si>
  <si>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</si>
  <si>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</si>
  <si>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</si>
  <si>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</si>
  <si>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</si>
  <si>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</si>
  <si>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</si>
  <si>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</si>
  <si>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</si>
  <si>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</si>
  <si>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</si>
  <si>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</si>
  <si>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</si>
  <si>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</si>
  <si>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</si>
  <si>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</si>
  <si>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</si>
  <si>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</si>
  <si>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</si>
  <si>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</si>
  <si>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</si>
  <si>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</si>
  <si>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</si>
  <si>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</si>
  <si>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</si>
  <si>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</si>
  <si>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</si>
  <si>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</si>
  <si>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</si>
  <si>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</si>
  <si>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</si>
  <si>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</si>
  <si>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</si>
  <si>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</si>
  <si>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</si>
  <si>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</si>
  <si>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</si>
  <si>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</si>
  <si>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</si>
  <si>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</si>
  <si>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</si>
  <si>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</si>
  <si>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</si>
  <si>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</si>
  <si>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</si>
  <si>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</si>
  <si>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</si>
  <si>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</si>
  <si>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</si>
  <si>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</si>
  <si>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</si>
  <si>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</si>
  <si>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</si>
  <si>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</si>
  <si>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</si>
  <si>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</si>
  <si>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</si>
  <si>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</si>
  <si>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</si>
  <si>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</si>
  <si>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</si>
  <si>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</si>
  <si>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</si>
  <si>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</si>
  <si>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</si>
  <si>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</si>
  <si>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</si>
  <si>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</si>
  <si>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</si>
  <si>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</si>
  <si>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</si>
  <si>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</si>
  <si>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</si>
  <si>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</si>
  <si>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</si>
  <si>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</si>
  <si>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</si>
  <si>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</si>
  <si>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</si>
  <si>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</si>
  <si>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</si>
  <si>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</si>
  <si>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</si>
  <si>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</si>
  <si>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</si>
  <si>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</si>
  <si>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</si>
  <si>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</si>
  <si>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</si>
  <si>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</si>
  <si>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</si>
  <si>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</si>
  <si>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</si>
  <si>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</si>
  <si>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</si>
  <si>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</si>
  <si>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</si>
  <si>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</si>
  <si>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</si>
  <si>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</si>
  <si>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</si>
  <si>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</si>
  <si>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</si>
  <si>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</si>
  <si>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</si>
  <si>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</si>
  <si>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</si>
  <si>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</si>
  <si>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</si>
  <si>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</si>
  <si>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</si>
  <si>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</si>
  <si>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</si>
  <si>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</si>
  <si>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</si>
  <si>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</si>
  <si>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</si>
  <si>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</si>
  <si>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</si>
  <si>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</si>
  <si>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</si>
  <si>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</si>
  <si>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</si>
  <si>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</si>
  <si>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</si>
  <si>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</si>
  <si>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</si>
  <si>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</si>
  <si>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</si>
  <si>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</si>
  <si>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</si>
  <si>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</si>
  <si>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</si>
  <si>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</si>
  <si>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</si>
  <si>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</si>
  <si>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</si>
  <si>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</si>
  <si>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</si>
  <si>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</si>
  <si>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</si>
  <si>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</si>
  <si>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</si>
  <si>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</si>
  <si>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</si>
  <si>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</si>
  <si>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</si>
  <si>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</si>
  <si>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</si>
  <si>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</si>
  <si>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</si>
  <si>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</si>
  <si>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</si>
  <si>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</si>
  <si>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</si>
  <si>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</si>
  <si>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</si>
  <si>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</si>
  <si>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</si>
  <si>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</si>
  <si>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</si>
  <si>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</si>
  <si>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</si>
  <si>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</si>
  <si>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</si>
  <si>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</si>
  <si>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</si>
  <si>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</si>
  <si>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</si>
  <si>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</si>
  <si>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</si>
  <si>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</si>
  <si>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</si>
  <si>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</si>
  <si>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</si>
  <si>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</si>
  <si>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</si>
  <si>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</si>
  <si>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</si>
  <si>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</si>
  <si>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</si>
  <si>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</si>
  <si>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</si>
  <si>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</si>
  <si>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</si>
  <si>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</si>
  <si>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</si>
  <si>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</si>
  <si>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</si>
  <si>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</si>
  <si>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</si>
  <si>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</si>
  <si>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</si>
  <si>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</si>
  <si>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</si>
  <si>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</si>
  <si>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</si>
  <si>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</si>
  <si>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</si>
  <si>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</si>
  <si>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</si>
  <si>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</si>
  <si>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</si>
  <si>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</si>
  <si>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</si>
  <si>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</si>
  <si>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</si>
  <si>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</si>
  <si>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</si>
  <si>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</si>
  <si>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</si>
  <si>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</si>
  <si>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</si>
  <si>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</si>
  <si>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</si>
  <si>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</si>
  <si>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</si>
  <si>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</si>
  <si>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</si>
  <si>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</si>
  <si>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</si>
  <si>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</si>
  <si>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</si>
  <si>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</si>
  <si>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</si>
  <si>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</si>
  <si>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</si>
  <si>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</si>
  <si>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</si>
  <si>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</si>
  <si>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</si>
  <si>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</si>
  <si>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</si>
  <si>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</si>
  <si>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</si>
  <si>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</si>
  <si>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</si>
  <si>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</si>
  <si>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</si>
  <si>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</si>
  <si>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</si>
  <si>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</si>
  <si>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</si>
  <si>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</si>
  <si>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</si>
  <si>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</si>
  <si>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</si>
  <si>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</si>
  <si>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</si>
  <si>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</si>
  <si>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</si>
  <si>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</si>
  <si>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</si>
  <si>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</si>
  <si>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</si>
  <si>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</si>
  <si>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</si>
  <si>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</si>
  <si>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</si>
  <si>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</si>
  <si>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</si>
  <si>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</si>
  <si>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</si>
  <si>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</si>
  <si>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</si>
  <si>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</si>
  <si>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</si>
  <si>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</si>
  <si>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</si>
  <si>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</si>
  <si>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</si>
  <si>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</si>
  <si>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</si>
  <si>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</si>
  <si>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</si>
  <si>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</si>
  <si>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</si>
  <si>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</si>
  <si>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</si>
  <si>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</si>
  <si>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</si>
  <si>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</si>
  <si>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</si>
  <si>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</si>
  <si>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</si>
  <si>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</si>
  <si>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</si>
  <si>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</si>
  <si>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</si>
  <si>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</si>
  <si>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</si>
  <si>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</si>
  <si>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</si>
  <si>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</si>
  <si>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</si>
  <si>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</si>
  <si>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</si>
  <si>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</si>
  <si>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</si>
  <si>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</si>
  <si>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</si>
  <si>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</si>
  <si>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</si>
  <si>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</si>
  <si>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</si>
  <si>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</si>
  <si>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</si>
  <si>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</si>
  <si>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</si>
  <si>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</si>
  <si>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</si>
  <si>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</si>
  <si>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</si>
  <si>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</si>
  <si>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</si>
  <si>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</si>
  <si>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</si>
  <si>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</si>
  <si>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</si>
  <si>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</si>
  <si>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</si>
  <si>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</si>
  <si>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</si>
  <si>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</si>
  <si>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</si>
  <si>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</si>
  <si>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</si>
  <si>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</si>
  <si>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</si>
  <si>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</si>
  <si>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</si>
  <si>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</si>
  <si>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</si>
  <si>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ТРИМЕСЕЧЕН ОТЧЕТ ЗА СРЕДСТВА ОТ ЕВРОПЕЙСКИ СЪЮЗ НА БЕНЕФИЦИЕНТИ НА РАЗПЛАЩАТЕЛНА АГЕНЦИЯ (РА) КЪМ ДФ ЗЕМЕДЕЛИЕ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</si>
  <si>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</si>
  <si>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</si>
  <si>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</si>
  <si>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</si>
  <si>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</si>
  <si>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</si>
  <si>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</si>
  <si>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</si>
  <si>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</si>
  <si>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</si>
  <si>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</si>
  <si>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</si>
  <si>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</si>
  <si>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</si>
  <si>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</si>
  <si>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</si>
  <si>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</si>
  <si>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</si>
  <si>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</si>
  <si>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</si>
  <si>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</si>
  <si>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</si>
  <si>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</si>
  <si>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</si>
  <si>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</si>
  <si>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</si>
  <si>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</si>
  <si>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</si>
  <si>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</si>
  <si>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</si>
  <si>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</si>
  <si>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b733</t>
  </si>
  <si>
    <t>d616</t>
  </si>
  <si>
    <t>c930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</si>
</sst>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21" xfId="36" applyFont="1" applyFill="1" applyBorder="1" applyAlignment="1">
      <alignment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6" fillId="0" borderId="49" xfId="33" applyFont="1" applyBorder="1" applyAlignment="1">
      <alignment vertical="center" wrapText="1"/>
      <protection/>
    </xf>
    <xf numFmtId="0" fontId="19" fillId="0" borderId="71" xfId="33" applyFont="1" applyFill="1" applyBorder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Криводол</v>
      </c>
      <c r="C3" s="858"/>
      <c r="D3" s="858"/>
    </row>
    <row r="4" spans="2:5" ht="15.75">
      <c r="B4" s="9" t="s">
        <v>1689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1810</v>
      </c>
      <c r="C6" s="6"/>
      <c r="D6" s="6"/>
    </row>
    <row r="7" spans="2:4" ht="29.25" customHeight="1">
      <c r="B7" s="6" t="s">
        <v>1757</v>
      </c>
      <c r="C7" s="6"/>
      <c r="D7" s="6"/>
    </row>
    <row r="8" spans="2:9" ht="30.75" customHeight="1" thickBot="1">
      <c r="B8" s="16" t="s">
        <v>213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1755</v>
      </c>
      <c r="G10" s="13" t="s">
        <v>1764</v>
      </c>
      <c r="H10" s="13" t="s">
        <v>1765</v>
      </c>
    </row>
    <row r="11" spans="2:16" ht="23.25" customHeight="1" thickBot="1">
      <c r="B11" s="8" t="s">
        <v>1690</v>
      </c>
      <c r="C11" s="8"/>
      <c r="D11" s="8"/>
      <c r="E11" s="235" t="str">
        <f>OTCHET!F12</f>
        <v>5606</v>
      </c>
      <c r="F11" s="19" t="s">
        <v>1759</v>
      </c>
      <c r="G11" s="234">
        <f>OTCHET!E9</f>
        <v>42005</v>
      </c>
      <c r="H11" s="234">
        <f>OTCHET!F9</f>
        <v>42094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1746</v>
      </c>
      <c r="D12" s="135"/>
      <c r="E12" s="849">
        <f>OTCHET!E17</f>
        <v>42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1748</v>
      </c>
      <c r="C16" s="79" t="s">
        <v>48</v>
      </c>
      <c r="D16" s="79"/>
      <c r="E16" s="855" t="s">
        <v>1756</v>
      </c>
      <c r="F16" s="856"/>
      <c r="G16" s="749" t="s">
        <v>770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1747</v>
      </c>
      <c r="C17" s="28"/>
      <c r="D17" s="28"/>
      <c r="E17" s="762"/>
      <c r="F17" s="29" t="s">
        <v>1696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1749</v>
      </c>
      <c r="C18" s="28"/>
      <c r="D18" s="28"/>
      <c r="E18" s="762"/>
      <c r="F18" s="29"/>
      <c r="G18" s="758" t="s">
        <v>1694</v>
      </c>
      <c r="H18" s="759" t="s">
        <v>1695</v>
      </c>
      <c r="I18" s="759" t="s">
        <v>1693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1751</v>
      </c>
      <c r="G20" s="760" t="s">
        <v>1750</v>
      </c>
      <c r="H20" s="761" t="s">
        <v>1750</v>
      </c>
      <c r="I20" s="761" t="s">
        <v>1750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1794</v>
      </c>
      <c r="C22" s="89" t="s">
        <v>214</v>
      </c>
      <c r="D22" s="37"/>
      <c r="E22" s="766"/>
      <c r="F22" s="120">
        <f aca="true" t="shared" si="0" ref="F22:F53">+G22+H22+I22</f>
        <v>45</v>
      </c>
      <c r="G22" s="120">
        <f>+G23+G25+G36+G37</f>
        <v>45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1793</v>
      </c>
      <c r="C23" s="91" t="s">
        <v>795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769</v>
      </c>
      <c r="C24" s="92" t="s">
        <v>765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1795</v>
      </c>
      <c r="C25" s="93" t="s">
        <v>1771</v>
      </c>
      <c r="D25" s="74"/>
      <c r="E25" s="766"/>
      <c r="F25" s="120">
        <f t="shared" si="0"/>
        <v>45</v>
      </c>
      <c r="G25" s="120">
        <f>+G26+G30+G31+G32+G33</f>
        <v>45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1796</v>
      </c>
      <c r="C26" s="94" t="s">
        <v>1772</v>
      </c>
      <c r="D26" s="70"/>
      <c r="E26" s="768"/>
      <c r="F26" s="123">
        <f t="shared" si="0"/>
        <v>45</v>
      </c>
      <c r="G26" s="123">
        <f>OTCHET!I72</f>
        <v>45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1745</v>
      </c>
      <c r="C27" s="84" t="s">
        <v>771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766</v>
      </c>
      <c r="C28" s="84" t="s">
        <v>772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1797</v>
      </c>
      <c r="C29" s="84" t="s">
        <v>773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1798</v>
      </c>
      <c r="C30" s="97" t="s">
        <v>774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745</v>
      </c>
      <c r="C31" s="96" t="s">
        <v>1773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746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809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756</v>
      </c>
      <c r="C36" s="99" t="s">
        <v>1774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501</v>
      </c>
      <c r="C37" s="614" t="s">
        <v>215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1804</v>
      </c>
      <c r="C38" s="103" t="s">
        <v>1778</v>
      </c>
      <c r="D38" s="37"/>
      <c r="E38" s="774"/>
      <c r="F38" s="125">
        <f t="shared" si="0"/>
        <v>5249</v>
      </c>
      <c r="G38" s="125">
        <f>SUM(G39:G53)-G44-G46-G51-G52</f>
        <v>5249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1775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1805</v>
      </c>
      <c r="C40" s="92" t="s">
        <v>1776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767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1806</v>
      </c>
      <c r="C42" s="92" t="s">
        <v>1297</v>
      </c>
      <c r="D42" s="42"/>
      <c r="E42" s="770"/>
      <c r="F42" s="124">
        <f>+G42+H42+I42</f>
        <v>5249</v>
      </c>
      <c r="G42" s="124">
        <f>+OTCHET!I198+OTCHET!I216+OTCHET!I263</f>
        <v>5249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1807</v>
      </c>
      <c r="C43" s="92" t="s">
        <v>1777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775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1808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796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797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798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776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807</v>
      </c>
      <c r="C52" s="117" t="s">
        <v>808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216</v>
      </c>
      <c r="C54" s="109" t="s">
        <v>959</v>
      </c>
      <c r="D54" s="47"/>
      <c r="E54" s="766"/>
      <c r="F54" s="127">
        <f aca="true" t="shared" si="1" ref="F54:F85">+G54+H54+I54</f>
        <v>-30140</v>
      </c>
      <c r="G54" s="120">
        <f>+G55+G56+G60</f>
        <v>-30140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217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960</v>
      </c>
      <c r="D56" s="42"/>
      <c r="E56" s="776"/>
      <c r="F56" s="124">
        <f t="shared" si="1"/>
        <v>-30140</v>
      </c>
      <c r="G56" s="128">
        <f>+OTCHET!I371+OTCHET!I379+OTCHET!I384+OTCHET!I387+OTCHET!I390+OTCHET!I393+OTCHET!I394+OTCHET!I397+OTCHET!I410+OTCHET!I411+OTCHET!I412+OTCHET!I413+OTCHET!I414</f>
        <v>-30140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768</v>
      </c>
      <c r="C57" s="107" t="s">
        <v>777</v>
      </c>
      <c r="D57" s="42"/>
      <c r="E57" s="776"/>
      <c r="F57" s="124">
        <f t="shared" si="1"/>
        <v>-35100</v>
      </c>
      <c r="G57" s="128">
        <f>+OTCHET!I410+OTCHET!I411+OTCHET!I412+OTCHET!I413+OTCHET!I414</f>
        <v>-35100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765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1779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804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806</v>
      </c>
      <c r="C62" s="103"/>
      <c r="D62" s="47"/>
      <c r="E62" s="766"/>
      <c r="F62" s="810">
        <f>+F22-F38+F54+F61</f>
        <v>-35344</v>
      </c>
      <c r="G62" s="810">
        <f>+G22-G38+G54+G61</f>
        <v>-35344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320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805</v>
      </c>
      <c r="C64" s="103" t="s">
        <v>35</v>
      </c>
      <c r="D64" s="47"/>
      <c r="E64" s="778"/>
      <c r="F64" s="125">
        <f t="shared" si="1"/>
        <v>35344</v>
      </c>
      <c r="G64" s="129">
        <f>SUM(+G66+G74+G75+G82+G83+G84+G87+G88+G89+G90+G91+G92+G93)</f>
        <v>35344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778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779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1780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1781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780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792</v>
      </c>
      <c r="C72" s="113" t="s">
        <v>781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782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1782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783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784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1792</v>
      </c>
      <c r="C78" s="92" t="s">
        <v>785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786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787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764</v>
      </c>
      <c r="C82" s="92" t="s">
        <v>1783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1791</v>
      </c>
      <c r="C83" s="92" t="s">
        <v>1784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1790</v>
      </c>
      <c r="C84" s="92" t="s">
        <v>505</v>
      </c>
      <c r="D84" s="42"/>
      <c r="E84" s="776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1789</v>
      </c>
      <c r="C85" s="92" t="s">
        <v>506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220</v>
      </c>
      <c r="D86" s="68"/>
      <c r="E86" s="776"/>
      <c r="F86" s="124">
        <f aca="true" t="shared" si="2" ref="F86:F94">+G86+H86+I86</f>
        <v>0</v>
      </c>
      <c r="G86" s="128">
        <f>+OTCHET!I509+OTCHET!I512+OTCHET!I532</f>
        <v>0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1785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1788</v>
      </c>
      <c r="C88" s="90" t="s">
        <v>788</v>
      </c>
      <c r="D88" s="78"/>
      <c r="E88" s="781"/>
      <c r="F88" s="120">
        <f t="shared" si="2"/>
        <v>249021</v>
      </c>
      <c r="G88" s="233">
        <f>+OTCHET!I555+OTCHET!I556+OTCHET!I557+OTCHET!I558+OTCHET!I559+OTCHET!I560</f>
        <v>249021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1787</v>
      </c>
      <c r="C89" s="116" t="s">
        <v>789</v>
      </c>
      <c r="D89" s="75"/>
      <c r="E89" s="772"/>
      <c r="F89" s="120">
        <f t="shared" si="2"/>
        <v>-213677</v>
      </c>
      <c r="G89" s="127">
        <f>+OTCHET!I561+OTCHET!I562+OTCHET!I563+OTCHET!I564+OTCHET!I565+OTCHET!I566+OTCHET!I567</f>
        <v>-213677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1786</v>
      </c>
      <c r="C90" s="93" t="s">
        <v>790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799</v>
      </c>
      <c r="C91" s="90" t="s">
        <v>800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801</v>
      </c>
      <c r="C92" s="116" t="s">
        <v>802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803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1769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1769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1672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769"/>
  <sheetViews>
    <sheetView tabSelected="1" zoomScale="75" zoomScaleNormal="75" zoomScalePageLayoutView="0" workbookViewId="0" topLeftCell="B605">
      <selection activeCell="D616" sqref="D616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185</v>
      </c>
      <c r="B1" s="237" t="s">
        <v>186</v>
      </c>
      <c r="C1" s="237" t="s">
        <v>187</v>
      </c>
      <c r="D1" s="238" t="s">
        <v>188</v>
      </c>
      <c r="E1" s="237" t="s">
        <v>189</v>
      </c>
      <c r="F1" s="237" t="s">
        <v>190</v>
      </c>
      <c r="G1" s="237" t="s">
        <v>190</v>
      </c>
      <c r="H1" s="237" t="s">
        <v>190</v>
      </c>
      <c r="I1" s="237" t="s">
        <v>190</v>
      </c>
      <c r="J1" s="237" t="s">
        <v>190</v>
      </c>
      <c r="K1" s="237" t="s">
        <v>190</v>
      </c>
      <c r="L1" s="237" t="s">
        <v>190</v>
      </c>
      <c r="M1" s="239" t="s">
        <v>191</v>
      </c>
      <c r="N1" s="240"/>
      <c r="O1" s="237" t="s">
        <v>192</v>
      </c>
      <c r="P1" s="237" t="s">
        <v>193</v>
      </c>
      <c r="Q1" s="241" t="s">
        <v>194</v>
      </c>
      <c r="R1" s="241" t="s">
        <v>195</v>
      </c>
      <c r="S1" s="242"/>
      <c r="T1" s="237" t="s">
        <v>192</v>
      </c>
      <c r="U1" s="237" t="s">
        <v>193</v>
      </c>
      <c r="V1" s="241" t="s">
        <v>194</v>
      </c>
      <c r="W1" s="241" t="s">
        <v>195</v>
      </c>
      <c r="X1" s="237" t="s">
        <v>193</v>
      </c>
      <c r="Y1" s="241" t="s">
        <v>194</v>
      </c>
      <c r="Z1" s="241" t="s">
        <v>195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865" t="s">
        <v>1809</v>
      </c>
      <c r="C7" s="866"/>
      <c r="D7" s="866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1765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7"/>
      <c r="C9" s="858"/>
      <c r="D9" s="858"/>
      <c r="E9" s="567">
        <v>42005</v>
      </c>
      <c r="F9" s="252">
        <v>42094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1682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7" t="s">
        <v>1403</v>
      </c>
      <c r="C12" s="858"/>
      <c r="D12" s="858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1683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42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859" t="s">
        <v>1819</v>
      </c>
      <c r="F19" s="860"/>
      <c r="G19" s="860"/>
      <c r="H19" s="861"/>
      <c r="I19" s="862" t="s">
        <v>1820</v>
      </c>
      <c r="J19" s="863"/>
      <c r="K19" s="863"/>
      <c r="L19" s="864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952</v>
      </c>
      <c r="D20" s="137" t="s">
        <v>953</v>
      </c>
      <c r="E20" s="840" t="s">
        <v>1821</v>
      </c>
      <c r="F20" s="841" t="s">
        <v>1694</v>
      </c>
      <c r="G20" s="841" t="s">
        <v>1695</v>
      </c>
      <c r="H20" s="841" t="s">
        <v>1693</v>
      </c>
      <c r="I20" s="839" t="s">
        <v>1694</v>
      </c>
      <c r="J20" s="839" t="s">
        <v>1695</v>
      </c>
      <c r="K20" s="839" t="s">
        <v>1693</v>
      </c>
      <c r="L20" s="842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203</v>
      </c>
      <c r="F21" s="331" t="s">
        <v>204</v>
      </c>
      <c r="G21" s="331" t="s">
        <v>1279</v>
      </c>
      <c r="H21" s="331" t="s">
        <v>1280</v>
      </c>
      <c r="I21" s="331" t="s">
        <v>1238</v>
      </c>
      <c r="J21" s="331" t="s">
        <v>1822</v>
      </c>
      <c r="K21" s="331" t="s">
        <v>1823</v>
      </c>
      <c r="L21" s="580" t="s">
        <v>1837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867" t="s">
        <v>955</v>
      </c>
      <c r="D22" s="867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134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135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196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68" t="s">
        <v>136</v>
      </c>
      <c r="D28" s="868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137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138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139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140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9" t="s">
        <v>141</v>
      </c>
      <c r="D33" s="869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142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143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144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145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70" t="s">
        <v>130</v>
      </c>
      <c r="D39" s="870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146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147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148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149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68" t="s">
        <v>150</v>
      </c>
      <c r="D44" s="868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151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152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153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154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70" t="s">
        <v>155</v>
      </c>
      <c r="D49" s="870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156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157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158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159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160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68" t="s">
        <v>161</v>
      </c>
      <c r="D55" s="868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162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163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68" t="s">
        <v>164</v>
      </c>
      <c r="D58" s="868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165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166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874" t="s">
        <v>167</v>
      </c>
      <c r="D61" s="877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70" t="s">
        <v>168</v>
      </c>
      <c r="D62" s="870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169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170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171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172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173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174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71" t="s">
        <v>131</v>
      </c>
      <c r="D69" s="871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71" t="s">
        <v>175</v>
      </c>
      <c r="D70" s="871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71" t="s">
        <v>176</v>
      </c>
      <c r="D71" s="871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70" t="s">
        <v>177</v>
      </c>
      <c r="D72" s="870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45</v>
      </c>
      <c r="J72" s="279">
        <f t="shared" si="12"/>
        <v>0</v>
      </c>
      <c r="K72" s="790">
        <f t="shared" si="12"/>
        <v>0</v>
      </c>
      <c r="L72" s="279">
        <f t="shared" si="12"/>
        <v>45</v>
      </c>
      <c r="M72" s="243">
        <f t="shared" si="1"/>
        <v>1</v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178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179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180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181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182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183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>
        <v>0</v>
      </c>
      <c r="G79" s="272">
        <v>0</v>
      </c>
      <c r="H79" s="791"/>
      <c r="I79" s="526">
        <v>45</v>
      </c>
      <c r="J79" s="272">
        <v>0</v>
      </c>
      <c r="K79" s="791"/>
      <c r="L79" s="571">
        <f t="shared" si="13"/>
        <v>45</v>
      </c>
      <c r="M79" s="243">
        <f t="shared" si="1"/>
        <v>1</v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79" t="s">
        <v>1009</v>
      </c>
      <c r="D87" s="879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299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878" t="s">
        <v>300</v>
      </c>
      <c r="D90" s="878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70" t="s">
        <v>301</v>
      </c>
      <c r="D91" s="870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302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303</v>
      </c>
      <c r="D93" s="142" t="s">
        <v>304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305</v>
      </c>
      <c r="D94" s="142" t="s">
        <v>306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307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308</v>
      </c>
      <c r="D96" s="142" t="s">
        <v>309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310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311</v>
      </c>
      <c r="D98" s="142" t="s">
        <v>312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313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68" t="s">
        <v>1026</v>
      </c>
      <c r="D105" s="868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402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70" t="s">
        <v>1811</v>
      </c>
      <c r="D109" s="870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1812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68" t="s">
        <v>1033</v>
      </c>
      <c r="D116" s="868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403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874" t="s">
        <v>1459</v>
      </c>
      <c r="D132" s="874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71" t="s">
        <v>1460</v>
      </c>
      <c r="D133" s="871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70" t="s">
        <v>757</v>
      </c>
      <c r="D134" s="870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758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759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68" t="s">
        <v>760</v>
      </c>
      <c r="D137" s="868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503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761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762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504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763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481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482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483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68" t="s">
        <v>404</v>
      </c>
      <c r="D146" s="868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484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485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486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487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488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489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490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491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68" t="s">
        <v>405</v>
      </c>
      <c r="D155" s="868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406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407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408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409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410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411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412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413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45</v>
      </c>
      <c r="J164" s="307">
        <f t="shared" si="38"/>
        <v>0</v>
      </c>
      <c r="K164" s="794">
        <f t="shared" si="38"/>
        <v>0</v>
      </c>
      <c r="L164" s="307">
        <f t="shared" si="38"/>
        <v>45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72" t="str">
        <f>$B$7</f>
        <v>ТРИМЕСЕЧЕН ОТЧЕТ ЗА СРЕДСТВА ОТ ЕВРОПЕЙСКИ СЪЮЗ НА БЕНЕФИЦИЕНТИ НА РАЗПЛАЩАТЕЛНА АГЕНЦИЯ (РА) КЪМ ДФ ЗЕМЕДЕЛИЕ</v>
      </c>
      <c r="C169" s="873"/>
      <c r="D169" s="873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1765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84">
        <f>$B$9</f>
        <v>0</v>
      </c>
      <c r="C171" s="873"/>
      <c r="D171" s="873"/>
      <c r="E171" s="311">
        <f>$E$9</f>
        <v>42005</v>
      </c>
      <c r="F171" s="312">
        <f>$F$9</f>
        <v>42094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84" t="str">
        <f>$B$12</f>
        <v>Криводол</v>
      </c>
      <c r="C174" s="873"/>
      <c r="D174" s="873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84"/>
      <c r="P174" s="873"/>
      <c r="Q174" s="873"/>
      <c r="R174" s="315"/>
      <c r="S174" s="245"/>
      <c r="T174" s="884"/>
      <c r="U174" s="873"/>
      <c r="V174" s="873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42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197</v>
      </c>
      <c r="P177" s="309"/>
      <c r="Q177" s="315"/>
      <c r="R177" s="318" t="s">
        <v>950</v>
      </c>
      <c r="S177" s="245"/>
      <c r="T177" s="319" t="s">
        <v>198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859" t="s">
        <v>1819</v>
      </c>
      <c r="F178" s="860"/>
      <c r="G178" s="860"/>
      <c r="H178" s="861"/>
      <c r="I178" s="862" t="s">
        <v>1820</v>
      </c>
      <c r="J178" s="863"/>
      <c r="K178" s="863"/>
      <c r="L178" s="864"/>
      <c r="M178" s="243">
        <v>1</v>
      </c>
      <c r="N178" s="244"/>
      <c r="O178" s="886" t="s">
        <v>1824</v>
      </c>
      <c r="P178" s="886" t="s">
        <v>1825</v>
      </c>
      <c r="Q178" s="882" t="s">
        <v>1826</v>
      </c>
      <c r="R178" s="882" t="s">
        <v>199</v>
      </c>
      <c r="S178" s="244"/>
      <c r="T178" s="882" t="s">
        <v>1827</v>
      </c>
      <c r="U178" s="882" t="s">
        <v>1828</v>
      </c>
      <c r="V178" s="882" t="s">
        <v>1829</v>
      </c>
      <c r="W178" s="882" t="s">
        <v>200</v>
      </c>
      <c r="X178" s="324" t="s">
        <v>201</v>
      </c>
      <c r="Y178" s="324"/>
      <c r="Z178" s="325"/>
      <c r="AA178" s="880" t="s">
        <v>202</v>
      </c>
    </row>
    <row r="179" spans="2:27" s="249" customFormat="1" ht="44.25" customHeight="1" thickBot="1">
      <c r="B179" s="204" t="s">
        <v>48</v>
      </c>
      <c r="C179" s="740" t="s">
        <v>952</v>
      </c>
      <c r="D179" s="743" t="s">
        <v>1466</v>
      </c>
      <c r="E179" s="840" t="s">
        <v>1821</v>
      </c>
      <c r="F179" s="841" t="s">
        <v>1694</v>
      </c>
      <c r="G179" s="841" t="s">
        <v>1695</v>
      </c>
      <c r="H179" s="841" t="s">
        <v>1693</v>
      </c>
      <c r="I179" s="839" t="s">
        <v>1694</v>
      </c>
      <c r="J179" s="839" t="s">
        <v>1695</v>
      </c>
      <c r="K179" s="839" t="s">
        <v>1693</v>
      </c>
      <c r="L179" s="842" t="s">
        <v>1265</v>
      </c>
      <c r="M179" s="243">
        <v>1</v>
      </c>
      <c r="N179" s="244"/>
      <c r="O179" s="887"/>
      <c r="P179" s="887"/>
      <c r="Q179" s="888"/>
      <c r="R179" s="888"/>
      <c r="S179" s="244"/>
      <c r="T179" s="883"/>
      <c r="U179" s="883"/>
      <c r="V179" s="883"/>
      <c r="W179" s="883"/>
      <c r="X179" s="328">
        <v>2015</v>
      </c>
      <c r="Y179" s="328">
        <v>2016</v>
      </c>
      <c r="Z179" s="328" t="s">
        <v>1830</v>
      </c>
      <c r="AA179" s="881"/>
    </row>
    <row r="180" spans="2:27" s="249" customFormat="1" ht="18.75" thickBot="1">
      <c r="B180" s="741"/>
      <c r="C180" s="329"/>
      <c r="D180" s="330" t="s">
        <v>1465</v>
      </c>
      <c r="E180" s="331" t="s">
        <v>203</v>
      </c>
      <c r="F180" s="331" t="s">
        <v>204</v>
      </c>
      <c r="G180" s="331" t="s">
        <v>1279</v>
      </c>
      <c r="H180" s="331" t="s">
        <v>1280</v>
      </c>
      <c r="I180" s="331" t="s">
        <v>1238</v>
      </c>
      <c r="J180" s="331" t="s">
        <v>1822</v>
      </c>
      <c r="K180" s="331" t="s">
        <v>1823</v>
      </c>
      <c r="L180" s="580" t="s">
        <v>1837</v>
      </c>
      <c r="M180" s="243">
        <v>1</v>
      </c>
      <c r="N180" s="244"/>
      <c r="O180" s="332" t="s">
        <v>205</v>
      </c>
      <c r="P180" s="332" t="s">
        <v>206</v>
      </c>
      <c r="Q180" s="333" t="s">
        <v>207</v>
      </c>
      <c r="R180" s="333" t="s">
        <v>208</v>
      </c>
      <c r="S180" s="244"/>
      <c r="T180" s="334" t="s">
        <v>209</v>
      </c>
      <c r="U180" s="334" t="s">
        <v>210</v>
      </c>
      <c r="V180" s="334" t="s">
        <v>211</v>
      </c>
      <c r="W180" s="334" t="s">
        <v>212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875" t="s">
        <v>1467</v>
      </c>
      <c r="D182" s="876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85" t="s">
        <v>1470</v>
      </c>
      <c r="D185" s="885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71" t="s">
        <v>321</v>
      </c>
      <c r="D191" s="871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322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323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324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325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326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91" t="s">
        <v>327</v>
      </c>
      <c r="D197" s="892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93" t="s">
        <v>328</v>
      </c>
      <c r="D198" s="893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5249</v>
      </c>
      <c r="J198" s="353">
        <f t="shared" si="56"/>
        <v>0</v>
      </c>
      <c r="K198" s="353">
        <f t="shared" si="56"/>
        <v>0</v>
      </c>
      <c r="L198" s="353">
        <f t="shared" si="56"/>
        <v>5249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5249</v>
      </c>
      <c r="R198" s="355">
        <f t="shared" si="57"/>
        <v>-5249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5249</v>
      </c>
      <c r="W198" s="354">
        <f t="shared" si="58"/>
        <v>-5249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-5249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329</v>
      </c>
      <c r="E199" s="539">
        <f aca="true" t="shared" si="59" ref="E199:L208">SUMIF($C$598:$C$12304,$C199,E$598:E$12304)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5249</v>
      </c>
      <c r="J199" s="277">
        <f t="shared" si="59"/>
        <v>0</v>
      </c>
      <c r="K199" s="277">
        <f t="shared" si="59"/>
        <v>0</v>
      </c>
      <c r="L199" s="277">
        <f t="shared" si="59"/>
        <v>5249</v>
      </c>
      <c r="M199" s="243">
        <f t="shared" si="40"/>
        <v>1</v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5249</v>
      </c>
      <c r="R199" s="351">
        <f t="shared" si="60"/>
        <v>-5249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5249</v>
      </c>
      <c r="W199" s="350">
        <f t="shared" si="61"/>
        <v>-5249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-5249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330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331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332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333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334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335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336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337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338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339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340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1691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342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343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492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344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90" t="s">
        <v>414</v>
      </c>
      <c r="D216" s="890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415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416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417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90" t="s">
        <v>1286</v>
      </c>
      <c r="D220" s="890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345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346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347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348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349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90" t="s">
        <v>350</v>
      </c>
      <c r="D226" s="890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493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351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95" t="s">
        <v>352</v>
      </c>
      <c r="D229" s="896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98" t="s">
        <v>353</v>
      </c>
      <c r="D230" s="899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98" t="s">
        <v>354</v>
      </c>
      <c r="D231" s="899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98" t="s">
        <v>355</v>
      </c>
      <c r="D232" s="899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94" t="s">
        <v>356</v>
      </c>
      <c r="D233" s="894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357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358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359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360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361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362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363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364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365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366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367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368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369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89" t="s">
        <v>370</v>
      </c>
      <c r="D247" s="889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89" t="s">
        <v>371</v>
      </c>
      <c r="D248" s="889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89" t="s">
        <v>372</v>
      </c>
      <c r="D249" s="889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94" t="s">
        <v>373</v>
      </c>
      <c r="D250" s="894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374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375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376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377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378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379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90" t="s">
        <v>380</v>
      </c>
      <c r="D257" s="890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381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382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383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95" t="s">
        <v>384</v>
      </c>
      <c r="D261" s="895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89" t="s">
        <v>1245</v>
      </c>
      <c r="D262" s="889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98" t="s">
        <v>385</v>
      </c>
      <c r="D263" s="899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94" t="s">
        <v>418</v>
      </c>
      <c r="D264" s="894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419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420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97" t="s">
        <v>386</v>
      </c>
      <c r="D267" s="897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6" t="s">
        <v>387</v>
      </c>
      <c r="D268" s="906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388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389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7" t="s">
        <v>1126</v>
      </c>
      <c r="D276" s="907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494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97" t="s">
        <v>1218</v>
      </c>
      <c r="D279" s="897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94" t="s">
        <v>1219</v>
      </c>
      <c r="D280" s="894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900" t="s">
        <v>1224</v>
      </c>
      <c r="D285" s="901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902" t="s">
        <v>1228</v>
      </c>
      <c r="D289" s="890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5249</v>
      </c>
      <c r="J293" s="394">
        <f t="shared" si="133"/>
        <v>0</v>
      </c>
      <c r="K293" s="394">
        <f t="shared" si="133"/>
        <v>0</v>
      </c>
      <c r="L293" s="394">
        <f t="shared" si="133"/>
        <v>5249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5249</v>
      </c>
      <c r="R293" s="395">
        <f>SUMIF($C$598:$C$12304,$C293,R$598:R$12304)</f>
        <v>-5249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5249</v>
      </c>
      <c r="W293" s="395">
        <f t="shared" si="134"/>
        <v>-5249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-5249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03"/>
      <c r="C298" s="904"/>
      <c r="D298" s="904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905"/>
      <c r="C300" s="904"/>
      <c r="D300" s="904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905"/>
      <c r="C303" s="904"/>
      <c r="D303" s="904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08"/>
      <c r="C332" s="908"/>
      <c r="D332" s="908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72" t="str">
        <f>$B$7</f>
        <v>ТРИМЕСЕЧЕН ОТЧЕТ ЗА СРЕДСТВА ОТ ЕВРОПЕЙСКИ СЪЮЗ НА БЕНЕФИЦИЕНТИ НА РАЗПЛАЩАТЕЛНА АГЕНЦИЯ (РА) КЪМ ДФ ЗЕМЕДЕЛИЕ</v>
      </c>
      <c r="C336" s="873"/>
      <c r="D336" s="873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1765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84">
        <f>$B$9</f>
        <v>0</v>
      </c>
      <c r="C338" s="873"/>
      <c r="D338" s="873"/>
      <c r="E338" s="311">
        <f>$E$9</f>
        <v>42005</v>
      </c>
      <c r="F338" s="312">
        <f>$F$9</f>
        <v>42094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84" t="str">
        <f>$B$12</f>
        <v>Криводол</v>
      </c>
      <c r="C341" s="873"/>
      <c r="D341" s="873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42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1692</v>
      </c>
      <c r="E345" s="859" t="s">
        <v>1819</v>
      </c>
      <c r="F345" s="860"/>
      <c r="G345" s="860"/>
      <c r="H345" s="861"/>
      <c r="I345" s="862" t="s">
        <v>1820</v>
      </c>
      <c r="J345" s="863"/>
      <c r="K345" s="863"/>
      <c r="L345" s="864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952</v>
      </c>
      <c r="D346" s="137" t="s">
        <v>1207</v>
      </c>
      <c r="E346" s="840" t="s">
        <v>1821</v>
      </c>
      <c r="F346" s="841" t="s">
        <v>1694</v>
      </c>
      <c r="G346" s="841" t="s">
        <v>1695</v>
      </c>
      <c r="H346" s="841" t="s">
        <v>1693</v>
      </c>
      <c r="I346" s="839" t="s">
        <v>1694</v>
      </c>
      <c r="J346" s="839" t="s">
        <v>1695</v>
      </c>
      <c r="K346" s="839" t="s">
        <v>1693</v>
      </c>
      <c r="L346" s="842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203</v>
      </c>
      <c r="F347" s="331" t="s">
        <v>204</v>
      </c>
      <c r="G347" s="331" t="s">
        <v>1279</v>
      </c>
      <c r="H347" s="331" t="s">
        <v>1280</v>
      </c>
      <c r="I347" s="331" t="s">
        <v>1238</v>
      </c>
      <c r="J347" s="331" t="s">
        <v>1822</v>
      </c>
      <c r="K347" s="331" t="s">
        <v>1823</v>
      </c>
      <c r="L347" s="580" t="s">
        <v>1837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422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10" t="s">
        <v>421</v>
      </c>
      <c r="D349" s="911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423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424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751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752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425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426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427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428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429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430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431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432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495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68" t="s">
        <v>433</v>
      </c>
      <c r="D363" s="868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434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435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436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437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438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9" t="s">
        <v>496</v>
      </c>
      <c r="D371" s="909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439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390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497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498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917" t="s">
        <v>391</v>
      </c>
      <c r="D376" s="918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747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748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85" t="s">
        <v>392</v>
      </c>
      <c r="D379" s="885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393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917" t="s">
        <v>394</v>
      </c>
      <c r="D384" s="918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584</v>
      </c>
      <c r="J384" s="753">
        <f t="shared" si="144"/>
        <v>0</v>
      </c>
      <c r="K384" s="799">
        <f t="shared" si="144"/>
        <v>0</v>
      </c>
      <c r="L384" s="753">
        <f t="shared" si="144"/>
        <v>584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750</v>
      </c>
      <c r="E385" s="539">
        <f t="shared" si="137"/>
        <v>0</v>
      </c>
      <c r="F385" s="526">
        <v>0</v>
      </c>
      <c r="G385" s="272">
        <v>0</v>
      </c>
      <c r="H385" s="791"/>
      <c r="I385" s="526">
        <v>584</v>
      </c>
      <c r="J385" s="272">
        <v>0</v>
      </c>
      <c r="K385" s="791"/>
      <c r="L385" s="571">
        <f>I385+J385+K385</f>
        <v>584</v>
      </c>
      <c r="M385" s="243">
        <f t="shared" si="136"/>
        <v>1</v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749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917" t="s">
        <v>395</v>
      </c>
      <c r="D387" s="918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4376</v>
      </c>
      <c r="J387" s="753">
        <f t="shared" si="145"/>
        <v>0</v>
      </c>
      <c r="K387" s="799">
        <f t="shared" si="145"/>
        <v>0</v>
      </c>
      <c r="L387" s="753">
        <f t="shared" si="145"/>
        <v>4376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750</v>
      </c>
      <c r="E388" s="539">
        <f t="shared" si="137"/>
        <v>0</v>
      </c>
      <c r="F388" s="526">
        <v>0</v>
      </c>
      <c r="G388" s="272">
        <v>0</v>
      </c>
      <c r="H388" s="791"/>
      <c r="I388" s="526">
        <v>4376</v>
      </c>
      <c r="J388" s="272">
        <v>0</v>
      </c>
      <c r="K388" s="791"/>
      <c r="L388" s="571">
        <f>I388+J388+K388</f>
        <v>4376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749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19" t="s">
        <v>396</v>
      </c>
      <c r="D390" s="919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750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749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20" t="s">
        <v>1214</v>
      </c>
      <c r="D394" s="921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397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398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20" t="s">
        <v>1249</v>
      </c>
      <c r="D397" s="921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499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20" t="s">
        <v>399</v>
      </c>
      <c r="D400" s="921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184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4960</v>
      </c>
      <c r="J407" s="413">
        <f t="shared" si="151"/>
        <v>0</v>
      </c>
      <c r="K407" s="800">
        <f t="shared" si="151"/>
        <v>0</v>
      </c>
      <c r="L407" s="413">
        <f t="shared" si="151"/>
        <v>4960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952</v>
      </c>
      <c r="D408" s="414" t="s">
        <v>1212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400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13" t="s">
        <v>1637</v>
      </c>
      <c r="D410" s="914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71" t="s">
        <v>1254</v>
      </c>
      <c r="D411" s="871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91" t="s">
        <v>401</v>
      </c>
      <c r="D412" s="891"/>
      <c r="E412" s="539">
        <f>F412+G412+H412</f>
        <v>0</v>
      </c>
      <c r="F412" s="552">
        <v>0</v>
      </c>
      <c r="G412" s="418">
        <v>0</v>
      </c>
      <c r="H412" s="797"/>
      <c r="I412" s="552">
        <v>2500</v>
      </c>
      <c r="J412" s="418">
        <v>0</v>
      </c>
      <c r="K412" s="797"/>
      <c r="L412" s="571">
        <f>I412+J412+K412</f>
        <v>2500</v>
      </c>
      <c r="M412" s="243">
        <f t="shared" si="136"/>
        <v>1</v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91" t="s">
        <v>1216</v>
      </c>
      <c r="D413" s="892"/>
      <c r="E413" s="539">
        <f>F413+G413+H413</f>
        <v>0</v>
      </c>
      <c r="F413" s="552">
        <v>0</v>
      </c>
      <c r="G413" s="418">
        <v>0</v>
      </c>
      <c r="H413" s="797"/>
      <c r="I413" s="552">
        <v>-37600</v>
      </c>
      <c r="J413" s="418">
        <v>0</v>
      </c>
      <c r="K413" s="797"/>
      <c r="L413" s="571">
        <f>I413+J413+K413</f>
        <v>-37600</v>
      </c>
      <c r="M413" s="243">
        <f>(IF($E413&lt;&gt;0,$M$2,IF($L413&lt;&gt;0,$M$2,"")))</f>
        <v>1</v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15" t="s">
        <v>753</v>
      </c>
      <c r="D414" s="916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-35100</v>
      </c>
      <c r="J417" s="413">
        <f t="shared" si="153"/>
        <v>0</v>
      </c>
      <c r="K417" s="800">
        <f t="shared" si="153"/>
        <v>0</v>
      </c>
      <c r="L417" s="573">
        <f t="shared" si="153"/>
        <v>-35100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72" t="str">
        <f>$B$7</f>
        <v>ТРИМЕСЕЧЕН ОТЧЕТ ЗА СРЕДСТВА ОТ ЕВРОПЕЙСКИ СЪЮЗ НА БЕНЕФИЦИЕНТИ НА РАЗПЛАЩАТЕЛНА АГЕНЦИЯ (РА) КЪМ ДФ ЗЕМЕДЕЛИЕ</v>
      </c>
      <c r="C421" s="873"/>
      <c r="D421" s="873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1765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84">
        <f>$B$9</f>
        <v>0</v>
      </c>
      <c r="C423" s="873"/>
      <c r="D423" s="873"/>
      <c r="E423" s="311">
        <f>$E$9</f>
        <v>42005</v>
      </c>
      <c r="F423" s="312">
        <f>$F$9</f>
        <v>42094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84" t="str">
        <f>$B$12</f>
        <v>Криводол</v>
      </c>
      <c r="C426" s="873"/>
      <c r="D426" s="873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42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1714</v>
      </c>
      <c r="E430" s="859" t="s">
        <v>1819</v>
      </c>
      <c r="F430" s="860"/>
      <c r="G430" s="860"/>
      <c r="H430" s="861"/>
      <c r="I430" s="862" t="s">
        <v>1820</v>
      </c>
      <c r="J430" s="863"/>
      <c r="K430" s="863"/>
      <c r="L430" s="864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0" t="s">
        <v>1821</v>
      </c>
      <c r="F431" s="841" t="s">
        <v>1694</v>
      </c>
      <c r="G431" s="841" t="s">
        <v>1695</v>
      </c>
      <c r="H431" s="841" t="s">
        <v>1693</v>
      </c>
      <c r="I431" s="839" t="s">
        <v>1694</v>
      </c>
      <c r="J431" s="839" t="s">
        <v>1695</v>
      </c>
      <c r="K431" s="839" t="s">
        <v>1693</v>
      </c>
      <c r="L431" s="842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203</v>
      </c>
      <c r="F432" s="331" t="s">
        <v>204</v>
      </c>
      <c r="G432" s="331" t="s">
        <v>1279</v>
      </c>
      <c r="H432" s="331" t="s">
        <v>1280</v>
      </c>
      <c r="I432" s="331" t="s">
        <v>1238</v>
      </c>
      <c r="J432" s="331" t="s">
        <v>1822</v>
      </c>
      <c r="K432" s="331" t="s">
        <v>1823</v>
      </c>
      <c r="L432" s="580" t="s">
        <v>1837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-35344</v>
      </c>
      <c r="J433" s="403">
        <f t="shared" si="154"/>
        <v>0</v>
      </c>
      <c r="K433" s="403">
        <f t="shared" si="154"/>
        <v>0</v>
      </c>
      <c r="L433" s="403">
        <f t="shared" si="154"/>
        <v>-35344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72" t="str">
        <f>$B$7</f>
        <v>ТРИМЕСЕЧЕН ОТЧЕТ ЗА СРЕДСТВА ОТ ЕВРОПЕЙСКИ СЪЮЗ НА БЕНЕФИЦИЕНТИ НА РАЗПЛАЩАТЕЛНА АГЕНЦИЯ (РА) КЪМ ДФ ЗЕМЕДЕЛИЕ</v>
      </c>
      <c r="C437" s="873"/>
      <c r="D437" s="873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1765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84">
        <f>$B$9</f>
        <v>0</v>
      </c>
      <c r="C439" s="873"/>
      <c r="D439" s="873"/>
      <c r="E439" s="311">
        <f>$E$9</f>
        <v>42005</v>
      </c>
      <c r="F439" s="312">
        <f>$F$9</f>
        <v>42094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84" t="str">
        <f>$B$12</f>
        <v>Криводол</v>
      </c>
      <c r="C442" s="873"/>
      <c r="D442" s="873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42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859" t="s">
        <v>1819</v>
      </c>
      <c r="F446" s="860"/>
      <c r="G446" s="860"/>
      <c r="H446" s="861"/>
      <c r="I446" s="862" t="s">
        <v>1820</v>
      </c>
      <c r="J446" s="863"/>
      <c r="K446" s="863"/>
      <c r="L446" s="864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952</v>
      </c>
      <c r="D447" s="137" t="s">
        <v>1207</v>
      </c>
      <c r="E447" s="840" t="s">
        <v>1821</v>
      </c>
      <c r="F447" s="841" t="s">
        <v>1694</v>
      </c>
      <c r="G447" s="841" t="s">
        <v>1695</v>
      </c>
      <c r="H447" s="841" t="s">
        <v>1693</v>
      </c>
      <c r="I447" s="839" t="s">
        <v>1694</v>
      </c>
      <c r="J447" s="839" t="s">
        <v>1695</v>
      </c>
      <c r="K447" s="839" t="s">
        <v>1693</v>
      </c>
      <c r="L447" s="842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203</v>
      </c>
      <c r="F448" s="331" t="s">
        <v>204</v>
      </c>
      <c r="G448" s="331" t="s">
        <v>1279</v>
      </c>
      <c r="H448" s="331" t="s">
        <v>1280</v>
      </c>
      <c r="I448" s="331" t="s">
        <v>1238</v>
      </c>
      <c r="J448" s="331" t="s">
        <v>1822</v>
      </c>
      <c r="K448" s="331" t="s">
        <v>1823</v>
      </c>
      <c r="L448" s="580" t="s">
        <v>1837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12" t="s">
        <v>1640</v>
      </c>
      <c r="D449" s="876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90" t="s">
        <v>1643</v>
      </c>
      <c r="D453" s="890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90" t="s">
        <v>1646</v>
      </c>
      <c r="D456" s="890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928" t="s">
        <v>1649</v>
      </c>
      <c r="D459" s="918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925" t="s">
        <v>1656</v>
      </c>
      <c r="D466" s="926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85" t="s">
        <v>1659</v>
      </c>
      <c r="D469" s="885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440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441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442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443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444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445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446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9" t="s">
        <v>447</v>
      </c>
      <c r="D485" s="909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448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449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450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927" t="s">
        <v>16</v>
      </c>
      <c r="D490" s="924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70" t="s">
        <v>17</v>
      </c>
      <c r="D491" s="870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85" t="s">
        <v>26</v>
      </c>
      <c r="D500" s="885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85" t="s">
        <v>30</v>
      </c>
      <c r="D504" s="885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85" t="s">
        <v>218</v>
      </c>
      <c r="D509" s="885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451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452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9" t="s">
        <v>219</v>
      </c>
      <c r="D512" s="909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457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458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1697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454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453</v>
      </c>
      <c r="D517" s="612" t="s">
        <v>455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456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917" t="s">
        <v>500</v>
      </c>
      <c r="D519" s="918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1698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1699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79" t="s">
        <v>961</v>
      </c>
      <c r="D523" s="879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20" t="s">
        <v>1700</v>
      </c>
      <c r="D524" s="920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22" t="s">
        <v>966</v>
      </c>
      <c r="D529" s="909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85" t="s">
        <v>969</v>
      </c>
      <c r="D532" s="885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1701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1702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1703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1715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1716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1717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1718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1719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1720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1721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1722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1704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1705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1706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1707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1708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1709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22" t="s">
        <v>1723</v>
      </c>
      <c r="D554" s="922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35344</v>
      </c>
      <c r="J554" s="410">
        <f t="shared" si="181"/>
        <v>0</v>
      </c>
      <c r="K554" s="797">
        <f t="shared" si="181"/>
        <v>0</v>
      </c>
      <c r="L554" s="410">
        <f t="shared" si="181"/>
        <v>35344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1724</v>
      </c>
      <c r="E555" s="539">
        <f t="shared" si="177"/>
        <v>0</v>
      </c>
      <c r="F555" s="526">
        <v>0</v>
      </c>
      <c r="G555" s="272">
        <v>0</v>
      </c>
      <c r="H555" s="791"/>
      <c r="I555" s="526">
        <v>249021</v>
      </c>
      <c r="J555" s="272">
        <v>0</v>
      </c>
      <c r="K555" s="791"/>
      <c r="L555" s="571">
        <f t="shared" si="169"/>
        <v>249021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1725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1813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1814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1726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1727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1728</v>
      </c>
      <c r="E561" s="539">
        <f t="shared" si="177"/>
        <v>0</v>
      </c>
      <c r="F561" s="526">
        <v>0</v>
      </c>
      <c r="G561" s="272">
        <v>0</v>
      </c>
      <c r="H561" s="791"/>
      <c r="I561" s="526">
        <v>-213677</v>
      </c>
      <c r="J561" s="272">
        <v>0</v>
      </c>
      <c r="K561" s="791"/>
      <c r="L561" s="571">
        <f t="shared" si="182"/>
        <v>-213677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1729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1815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1816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1730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1731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1732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1733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1734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1735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1736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1737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1738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23" t="s">
        <v>1739</v>
      </c>
      <c r="D574" s="924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1740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1817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1741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1818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29" t="s">
        <v>1742</v>
      </c>
      <c r="D579" s="930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1710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1711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1712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1713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1743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1744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35344</v>
      </c>
      <c r="J585" s="413">
        <f t="shared" si="186"/>
        <v>0</v>
      </c>
      <c r="K585" s="800">
        <f t="shared" si="186"/>
        <v>0</v>
      </c>
      <c r="L585" s="413">
        <f t="shared" si="186"/>
        <v>35344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6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1260</v>
      </c>
      <c r="C591" s="838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ht="15"/>
    <row r="600" spans="5:27" ht="15">
      <c r="E600" s="309"/>
      <c r="F600" s="309"/>
      <c r="G600" s="309"/>
      <c r="H600" s="309"/>
      <c r="I600" s="309"/>
      <c r="J600" s="309"/>
      <c r="K600" s="309"/>
      <c r="L600" s="315"/>
      <c r="M600" s="243">
        <f>(IF($E730&lt;&gt;0,$M$2,IF($L730&lt;&gt;0,$M$2,"")))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3:27" ht="15">
      <c r="C601" s="249"/>
      <c r="D601" s="250"/>
      <c r="E601" s="309"/>
      <c r="F601" s="309"/>
      <c r="G601" s="309"/>
      <c r="H601" s="309"/>
      <c r="I601" s="309"/>
      <c r="J601" s="309"/>
      <c r="K601" s="309"/>
      <c r="L601" s="315"/>
      <c r="M601" s="243">
        <f>(IF($E730&lt;&gt;0,$M$2,IF($L730&lt;&gt;0,$M$2,"")))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5">
      <c r="B602" s="872" t="str">
        <f>$B$7</f>
        <v>ТРИМЕСЕЧЕН ОТЧЕТ ЗА СРЕДСТВА ОТ ЕВРОПЕЙСКИ СЪЮЗ НА БЕНЕФИЦИЕНТИ НА РАЗПЛАЩАТЕЛНА АГЕНЦИЯ (РА) КЪМ ДФ ЗЕМЕДЕЛИЕ</v>
      </c>
      <c r="C602" s="873"/>
      <c r="D602" s="873"/>
      <c r="E602" s="309"/>
      <c r="F602" s="309"/>
      <c r="G602" s="309"/>
      <c r="H602" s="309"/>
      <c r="I602" s="309"/>
      <c r="J602" s="309"/>
      <c r="K602" s="309"/>
      <c r="L602" s="315"/>
      <c r="M602" s="243">
        <f>(IF($E730&lt;&gt;0,$M$2,IF($L730&lt;&gt;0,$M$2,"")))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3:27" ht="15">
      <c r="C603" s="249"/>
      <c r="D603" s="250"/>
      <c r="E603" s="310" t="s">
        <v>947</v>
      </c>
      <c r="F603" s="310" t="s">
        <v>1765</v>
      </c>
      <c r="G603" s="309"/>
      <c r="H603" s="309"/>
      <c r="I603" s="309"/>
      <c r="J603" s="309"/>
      <c r="K603" s="309"/>
      <c r="L603" s="315"/>
      <c r="M603" s="243">
        <f>(IF($E730&lt;&gt;0,$M$2,IF($L730&lt;&gt;0,$M$2,"")))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2:27" ht="15.75">
      <c r="B604" s="884">
        <f>$B$9</f>
        <v>0</v>
      </c>
      <c r="C604" s="873"/>
      <c r="D604" s="873"/>
      <c r="E604" s="311">
        <f>$E$9</f>
        <v>42005</v>
      </c>
      <c r="F604" s="312">
        <f>$F$9</f>
        <v>42094</v>
      </c>
      <c r="G604" s="309"/>
      <c r="H604" s="309"/>
      <c r="I604" s="309"/>
      <c r="J604" s="309"/>
      <c r="K604" s="309"/>
      <c r="L604" s="315"/>
      <c r="M604" s="243">
        <f>(IF($E730&lt;&gt;0,$M$2,IF($L730&lt;&gt;0,$M$2,"")))</f>
        <v>1</v>
      </c>
      <c r="O604" s="309"/>
      <c r="P604" s="309"/>
      <c r="Q604" s="315"/>
      <c r="R604" s="315"/>
      <c r="S604" s="315"/>
      <c r="T604" s="309"/>
      <c r="U604" s="309"/>
      <c r="V604" s="315"/>
      <c r="W604" s="315"/>
      <c r="X604" s="309"/>
      <c r="Y604" s="315"/>
      <c r="Z604" s="315"/>
      <c r="AA604" s="467"/>
    </row>
    <row r="605" spans="2:27" ht="15">
      <c r="B605" s="253" t="str">
        <f>$B$10</f>
        <v>(наименование на разпоредителя с бюджет)</v>
      </c>
      <c r="E605" s="309"/>
      <c r="F605" s="313"/>
      <c r="G605" s="309"/>
      <c r="H605" s="309"/>
      <c r="I605" s="309"/>
      <c r="J605" s="309"/>
      <c r="K605" s="309"/>
      <c r="L605" s="315"/>
      <c r="M605" s="243">
        <f>(IF($E730&lt;&gt;0,$M$2,IF($L730&lt;&gt;0,$M$2,"")))</f>
        <v>1</v>
      </c>
      <c r="O605" s="309"/>
      <c r="P605" s="309"/>
      <c r="Q605" s="315"/>
      <c r="R605" s="315"/>
      <c r="S605" s="315"/>
      <c r="T605" s="309"/>
      <c r="U605" s="309"/>
      <c r="V605" s="315"/>
      <c r="W605" s="315"/>
      <c r="X605" s="309"/>
      <c r="Y605" s="315"/>
      <c r="Z605" s="315"/>
      <c r="AA605" s="467"/>
    </row>
    <row r="606" spans="2:27" ht="15.75" thickBot="1">
      <c r="B606" s="253"/>
      <c r="E606" s="314"/>
      <c r="F606" s="309"/>
      <c r="G606" s="309"/>
      <c r="H606" s="309"/>
      <c r="I606" s="309"/>
      <c r="J606" s="309"/>
      <c r="K606" s="309"/>
      <c r="L606" s="315"/>
      <c r="M606" s="243">
        <f>(IF($E730&lt;&gt;0,$M$2,IF($L730&lt;&gt;0,$M$2,"")))</f>
        <v>1</v>
      </c>
      <c r="O606" s="309"/>
      <c r="P606" s="309"/>
      <c r="Q606" s="315"/>
      <c r="R606" s="315"/>
      <c r="S606" s="315"/>
      <c r="T606" s="309"/>
      <c r="U606" s="309"/>
      <c r="V606" s="315"/>
      <c r="W606" s="315"/>
      <c r="X606" s="309"/>
      <c r="Y606" s="315"/>
      <c r="Z606" s="315"/>
      <c r="AA606" s="467"/>
    </row>
    <row r="607" spans="2:27" ht="17.25" thickBot="1" thickTop="1">
      <c r="B607" s="884" t="str">
        <f>$B$12</f>
        <v>Криводол</v>
      </c>
      <c r="C607" s="873"/>
      <c r="D607" s="873"/>
      <c r="E607" s="309" t="s">
        <v>948</v>
      </c>
      <c r="F607" s="316" t="str">
        <f>$F$12</f>
        <v>5606</v>
      </c>
      <c r="G607" s="309"/>
      <c r="H607" s="309"/>
      <c r="I607" s="309"/>
      <c r="J607" s="309"/>
      <c r="K607" s="309"/>
      <c r="L607" s="315"/>
      <c r="M607" s="243">
        <f>(IF($E730&lt;&gt;0,$M$2,IF($L730&lt;&gt;0,$M$2,"")))</f>
        <v>1</v>
      </c>
      <c r="O607" s="309"/>
      <c r="P607" s="309"/>
      <c r="Q607" s="315"/>
      <c r="R607" s="315"/>
      <c r="S607" s="315"/>
      <c r="T607" s="309"/>
      <c r="U607" s="309"/>
      <c r="V607" s="315"/>
      <c r="W607" s="315"/>
      <c r="X607" s="309"/>
      <c r="Y607" s="315"/>
      <c r="Z607" s="315"/>
      <c r="AA607" s="467"/>
    </row>
    <row r="608" spans="2:27" ht="16.5" thickBot="1" thickTop="1">
      <c r="B608" s="253" t="str">
        <f>$B$13</f>
        <v>(наименование на първостепенния разпоредител с бюджет)</v>
      </c>
      <c r="E608" s="314" t="s">
        <v>949</v>
      </c>
      <c r="F608" s="309"/>
      <c r="G608" s="309"/>
      <c r="H608" s="309"/>
      <c r="I608" s="309"/>
      <c r="J608" s="309"/>
      <c r="K608" s="309"/>
      <c r="L608" s="315"/>
      <c r="M608" s="243">
        <f>(IF($E730&lt;&gt;0,$M$2,IF($L730&lt;&gt;0,$M$2,"")))</f>
        <v>1</v>
      </c>
      <c r="O608" s="309"/>
      <c r="P608" s="309"/>
      <c r="Q608" s="315"/>
      <c r="R608" s="315"/>
      <c r="S608" s="315"/>
      <c r="T608" s="309"/>
      <c r="U608" s="309"/>
      <c r="V608" s="315"/>
      <c r="W608" s="315"/>
      <c r="X608" s="309"/>
      <c r="Y608" s="315"/>
      <c r="Z608" s="315"/>
      <c r="AA608" s="467"/>
    </row>
    <row r="609" spans="2:27" ht="19.5" thickBot="1" thickTop="1">
      <c r="B609" s="253"/>
      <c r="D609" s="517" t="str">
        <f>$D$17</f>
        <v>Код на сметка :</v>
      </c>
      <c r="E609" s="316">
        <f>$E$17</f>
        <v>42</v>
      </c>
      <c r="F609" s="308"/>
      <c r="G609" s="308"/>
      <c r="H609" s="308"/>
      <c r="I609" s="308"/>
      <c r="J609" s="308"/>
      <c r="K609" s="308"/>
      <c r="L609" s="448"/>
      <c r="M609" s="243">
        <f>(IF($E730&lt;&gt;0,$M$2,IF($L730&lt;&gt;0,$M$2,"")))</f>
        <v>1</v>
      </c>
      <c r="O609" s="309"/>
      <c r="P609" s="309"/>
      <c r="Q609" s="315"/>
      <c r="R609" s="315"/>
      <c r="S609" s="315"/>
      <c r="T609" s="309"/>
      <c r="U609" s="309"/>
      <c r="V609" s="315"/>
      <c r="W609" s="315"/>
      <c r="X609" s="309"/>
      <c r="Y609" s="315"/>
      <c r="Z609" s="315"/>
      <c r="AA609" s="467"/>
    </row>
    <row r="610" spans="3:27" ht="17.25" thickBot="1" thickTop="1">
      <c r="C610" s="249"/>
      <c r="D610" s="250"/>
      <c r="E610" s="309"/>
      <c r="F610" s="314"/>
      <c r="G610" s="314"/>
      <c r="H610" s="314"/>
      <c r="I610" s="314"/>
      <c r="J610" s="314"/>
      <c r="K610" s="314"/>
      <c r="L610" s="318" t="s">
        <v>950</v>
      </c>
      <c r="M610" s="243">
        <f>(IF($E730&lt;&gt;0,$M$2,IF($L730&lt;&gt;0,$M$2,"")))</f>
        <v>1</v>
      </c>
      <c r="O610" s="317" t="s">
        <v>197</v>
      </c>
      <c r="P610" s="309"/>
      <c r="Q610" s="315"/>
      <c r="R610" s="318" t="s">
        <v>950</v>
      </c>
      <c r="S610" s="315"/>
      <c r="T610" s="317" t="s">
        <v>198</v>
      </c>
      <c r="U610" s="309"/>
      <c r="V610" s="315"/>
      <c r="W610" s="318" t="s">
        <v>950</v>
      </c>
      <c r="X610" s="309"/>
      <c r="Y610" s="315"/>
      <c r="Z610" s="318" t="s">
        <v>950</v>
      </c>
      <c r="AA610" s="467"/>
    </row>
    <row r="611" spans="2:27" ht="18.75" thickBot="1">
      <c r="B611" s="745"/>
      <c r="C611" s="462"/>
      <c r="D611" s="736" t="s">
        <v>1271</v>
      </c>
      <c r="E611" s="859" t="s">
        <v>1819</v>
      </c>
      <c r="F611" s="860"/>
      <c r="G611" s="860"/>
      <c r="H611" s="861"/>
      <c r="I611" s="862" t="s">
        <v>1820</v>
      </c>
      <c r="J611" s="863"/>
      <c r="K611" s="863"/>
      <c r="L611" s="864"/>
      <c r="M611" s="243">
        <f>(IF($E730&lt;&gt;0,$M$2,IF($L730&lt;&gt;0,$M$2,"")))</f>
        <v>1</v>
      </c>
      <c r="O611" s="886" t="s">
        <v>1831</v>
      </c>
      <c r="P611" s="886" t="s">
        <v>1832</v>
      </c>
      <c r="Q611" s="882" t="s">
        <v>1833</v>
      </c>
      <c r="R611" s="882" t="s">
        <v>199</v>
      </c>
      <c r="S611" s="244"/>
      <c r="T611" s="882" t="s">
        <v>1834</v>
      </c>
      <c r="U611" s="882" t="s">
        <v>1835</v>
      </c>
      <c r="V611" s="882" t="s">
        <v>1836</v>
      </c>
      <c r="W611" s="882" t="s">
        <v>200</v>
      </c>
      <c r="X611" s="475" t="s">
        <v>201</v>
      </c>
      <c r="Y611" s="476"/>
      <c r="Z611" s="477"/>
      <c r="AA611" s="326"/>
    </row>
    <row r="612" spans="2:27" ht="55.5" customHeight="1" thickBot="1">
      <c r="B612" s="204" t="s">
        <v>48</v>
      </c>
      <c r="C612" s="205" t="s">
        <v>952</v>
      </c>
      <c r="D612" s="746" t="s">
        <v>1272</v>
      </c>
      <c r="E612" s="840" t="s">
        <v>1821</v>
      </c>
      <c r="F612" s="841" t="s">
        <v>1694</v>
      </c>
      <c r="G612" s="841" t="s">
        <v>1695</v>
      </c>
      <c r="H612" s="841" t="s">
        <v>1693</v>
      </c>
      <c r="I612" s="839" t="s">
        <v>1694</v>
      </c>
      <c r="J612" s="839" t="s">
        <v>1695</v>
      </c>
      <c r="K612" s="839" t="s">
        <v>1693</v>
      </c>
      <c r="L612" s="847" t="s">
        <v>1265</v>
      </c>
      <c r="M612" s="243">
        <f>(IF($E730&lt;&gt;0,$M$2,IF($L730&lt;&gt;0,$M$2,"")))</f>
        <v>1</v>
      </c>
      <c r="O612" s="932"/>
      <c r="P612" s="933"/>
      <c r="Q612" s="932"/>
      <c r="R612" s="933"/>
      <c r="S612" s="244"/>
      <c r="T612" s="931"/>
      <c r="U612" s="931"/>
      <c r="V612" s="931"/>
      <c r="W612" s="931"/>
      <c r="X612" s="478">
        <v>2015</v>
      </c>
      <c r="Y612" s="478">
        <v>2016</v>
      </c>
      <c r="Z612" s="478" t="s">
        <v>1830</v>
      </c>
      <c r="AA612" s="479" t="s">
        <v>202</v>
      </c>
    </row>
    <row r="613" spans="2:27" ht="69" customHeight="1" thickBot="1">
      <c r="B613" s="737"/>
      <c r="C613" s="462"/>
      <c r="D613" s="330" t="s">
        <v>1465</v>
      </c>
      <c r="E613" s="580" t="s">
        <v>203</v>
      </c>
      <c r="F613" s="331" t="s">
        <v>204</v>
      </c>
      <c r="G613" s="331" t="s">
        <v>1279</v>
      </c>
      <c r="H613" s="331" t="s">
        <v>1280</v>
      </c>
      <c r="I613" s="331" t="s">
        <v>1238</v>
      </c>
      <c r="J613" s="331" t="s">
        <v>1822</v>
      </c>
      <c r="K613" s="331" t="s">
        <v>1823</v>
      </c>
      <c r="L613" s="580" t="s">
        <v>1837</v>
      </c>
      <c r="M613" s="243">
        <f>(IF($E730&lt;&gt;0,$M$2,IF($L730&lt;&gt;0,$M$2,"")))</f>
        <v>1</v>
      </c>
      <c r="O613" s="332" t="s">
        <v>205</v>
      </c>
      <c r="P613" s="332" t="s">
        <v>206</v>
      </c>
      <c r="Q613" s="333" t="s">
        <v>207</v>
      </c>
      <c r="R613" s="333" t="s">
        <v>208</v>
      </c>
      <c r="S613" s="244"/>
      <c r="T613" s="735" t="s">
        <v>209</v>
      </c>
      <c r="U613" s="735" t="s">
        <v>210</v>
      </c>
      <c r="V613" s="735" t="s">
        <v>211</v>
      </c>
      <c r="W613" s="735" t="s">
        <v>212</v>
      </c>
      <c r="X613" s="735" t="s">
        <v>1235</v>
      </c>
      <c r="Y613" s="735" t="s">
        <v>1236</v>
      </c>
      <c r="Z613" s="735" t="s">
        <v>1237</v>
      </c>
      <c r="AA613" s="480" t="s">
        <v>1238</v>
      </c>
    </row>
    <row r="614" spans="2:27" ht="108.75" thickBot="1">
      <c r="B614" s="261"/>
      <c r="C614" s="430"/>
      <c r="D614" s="430"/>
      <c r="E614" s="338"/>
      <c r="F614" s="430"/>
      <c r="G614" s="430"/>
      <c r="H614" s="430"/>
      <c r="I614" s="430"/>
      <c r="J614" s="430"/>
      <c r="K614" s="430"/>
      <c r="L614" s="338"/>
      <c r="M614" s="243">
        <f>(IF($E730&lt;&gt;0,$M$2,IF($L730&lt;&gt;0,$M$2,"")))</f>
        <v>1</v>
      </c>
      <c r="O614" s="481" t="s">
        <v>1239</v>
      </c>
      <c r="P614" s="481" t="s">
        <v>1239</v>
      </c>
      <c r="Q614" s="481" t="s">
        <v>1240</v>
      </c>
      <c r="R614" s="481" t="s">
        <v>1241</v>
      </c>
      <c r="S614" s="244"/>
      <c r="T614" s="481" t="s">
        <v>1239</v>
      </c>
      <c r="U614" s="481" t="s">
        <v>1239</v>
      </c>
      <c r="V614" s="481" t="s">
        <v>1273</v>
      </c>
      <c r="W614" s="481" t="s">
        <v>1243</v>
      </c>
      <c r="X614" s="481" t="s">
        <v>1239</v>
      </c>
      <c r="Y614" s="481" t="s">
        <v>1239</v>
      </c>
      <c r="Z614" s="481" t="s">
        <v>1239</v>
      </c>
      <c r="AA614" s="341" t="s">
        <v>1244</v>
      </c>
    </row>
    <row r="615" spans="2:27" ht="18.75" thickBot="1">
      <c r="B615" s="745"/>
      <c r="C615" s="747">
        <f>VLOOKUP(D616,EBK_DEIN2,2,FALSE)</f>
        <v>3322</v>
      </c>
      <c r="D615" s="736" t="s">
        <v>1671</v>
      </c>
      <c r="E615" s="338"/>
      <c r="F615" s="430"/>
      <c r="G615" s="430"/>
      <c r="H615" s="430"/>
      <c r="I615" s="430"/>
      <c r="J615" s="430"/>
      <c r="K615" s="430"/>
      <c r="L615" s="338"/>
      <c r="M615" s="243">
        <f>(IF($E730&lt;&gt;0,$M$2,IF($L730&lt;&gt;0,$M$2,"")))</f>
        <v>1</v>
      </c>
      <c r="O615" s="482"/>
      <c r="P615" s="482"/>
      <c r="Q615" s="388"/>
      <c r="R615" s="483"/>
      <c r="S615" s="244"/>
      <c r="T615" s="482"/>
      <c r="U615" s="482"/>
      <c r="V615" s="388"/>
      <c r="W615" s="483"/>
      <c r="X615" s="482"/>
      <c r="Y615" s="388"/>
      <c r="Z615" s="483"/>
      <c r="AA615" s="484"/>
    </row>
    <row r="616" spans="2:27" ht="18">
      <c r="B616" s="485"/>
      <c r="C616" s="264"/>
      <c r="D616" s="626" t="s">
        <v>887</v>
      </c>
      <c r="E616" s="338"/>
      <c r="F616" s="430"/>
      <c r="G616" s="430"/>
      <c r="H616" s="430"/>
      <c r="I616" s="430"/>
      <c r="J616" s="430"/>
      <c r="K616" s="430"/>
      <c r="L616" s="338"/>
      <c r="M616" s="243">
        <f>(IF($E730&lt;&gt;0,$M$2,IF($L730&lt;&gt;0,$M$2,"")))</f>
        <v>1</v>
      </c>
      <c r="O616" s="482"/>
      <c r="P616" s="482"/>
      <c r="Q616" s="388"/>
      <c r="R616" s="486">
        <f>SUMIF(R619:R620,"&lt;0")+SUMIF(R622:R626,"&lt;0")+SUMIF(R628:R633,"&lt;0")+SUMIF(R635:R651,"&lt;0")+SUMIF(R657:R661,"&lt;0")+SUMIF(R663:R668,"&lt;0")+SUMIF(R670:R675,"&lt;0")+SUMIF(R683:R684,"&lt;0")+SUMIF(R687:R692,"&lt;0")+SUMIF(R694:R699,"&lt;0")+SUMIF(R703,"&lt;0")+SUMIF(R705:R711,"&lt;0")+SUMIF(R713:R715,"&lt;0")+SUMIF(R717:R720,"&lt;0")+SUMIF(R722:R723,"&lt;0")+SUMIF(R726,"&lt;0")</f>
        <v>-5249</v>
      </c>
      <c r="S616" s="244"/>
      <c r="T616" s="482"/>
      <c r="U616" s="482"/>
      <c r="V616" s="388"/>
      <c r="W616" s="486">
        <f>SUMIF(W619:W620,"&lt;0")+SUMIF(W622:W626,"&lt;0")+SUMIF(W628:W633,"&lt;0")+SUMIF(W635:W651,"&lt;0")+SUMIF(W657:W661,"&lt;0")+SUMIF(W663:W668,"&lt;0")+SUMIF(W670:W675,"&lt;0")+SUMIF(W683:W684,"&lt;0")+SUMIF(W687:W692,"&lt;0")+SUMIF(W694:W699,"&lt;0")+SUMIF(W703,"&lt;0")+SUMIF(W705:W711,"&lt;0")+SUMIF(W713:W715,"&lt;0")+SUMIF(W717:W720,"&lt;0")+SUMIF(W722:W723,"&lt;0")+SUMIF(W726,"&lt;0")</f>
        <v>-5249</v>
      </c>
      <c r="X616" s="482"/>
      <c r="Y616" s="388"/>
      <c r="Z616" s="483"/>
      <c r="AA616" s="343"/>
    </row>
    <row r="617" spans="2:27" ht="18.75" thickBot="1">
      <c r="B617" s="401"/>
      <c r="C617" s="264"/>
      <c r="D617" s="327" t="s">
        <v>1274</v>
      </c>
      <c r="E617" s="338"/>
      <c r="F617" s="430"/>
      <c r="G617" s="430"/>
      <c r="H617" s="430"/>
      <c r="I617" s="430"/>
      <c r="J617" s="430"/>
      <c r="K617" s="430"/>
      <c r="L617" s="338"/>
      <c r="M617" s="243">
        <f>(IF($E730&lt;&gt;0,$M$2,IF($L730&lt;&gt;0,$M$2,"")))</f>
        <v>1</v>
      </c>
      <c r="O617" s="482"/>
      <c r="P617" s="482"/>
      <c r="Q617" s="388"/>
      <c r="R617" s="483"/>
      <c r="S617" s="244"/>
      <c r="T617" s="482"/>
      <c r="U617" s="482"/>
      <c r="V617" s="388"/>
      <c r="W617" s="483"/>
      <c r="X617" s="482"/>
      <c r="Y617" s="388"/>
      <c r="Z617" s="483"/>
      <c r="AA617" s="345"/>
    </row>
    <row r="618" spans="2:27" ht="18.75" thickBot="1">
      <c r="B618" s="167">
        <v>100</v>
      </c>
      <c r="C618" s="875" t="s">
        <v>1467</v>
      </c>
      <c r="D618" s="876"/>
      <c r="E618" s="845">
        <f aca="true" t="shared" si="187" ref="E618:L618">SUM(E619:E620)</f>
        <v>0</v>
      </c>
      <c r="F618" s="563">
        <f t="shared" si="187"/>
        <v>0</v>
      </c>
      <c r="G618" s="487">
        <f t="shared" si="187"/>
        <v>0</v>
      </c>
      <c r="H618" s="487">
        <f>SUM(H619:H620)</f>
        <v>0</v>
      </c>
      <c r="I618" s="563">
        <f t="shared" si="187"/>
        <v>0</v>
      </c>
      <c r="J618" s="487">
        <f t="shared" si="187"/>
        <v>0</v>
      </c>
      <c r="K618" s="487">
        <f t="shared" si="187"/>
        <v>0</v>
      </c>
      <c r="L618" s="487">
        <f t="shared" si="187"/>
        <v>0</v>
      </c>
      <c r="M618" s="270">
        <f>(IF($E618&lt;&gt;0,$M$2,IF($L618&lt;&gt;0,$M$2,"")))</f>
      </c>
      <c r="N618" s="271"/>
      <c r="O618" s="346">
        <f>SUM(O619:O620)</f>
        <v>0</v>
      </c>
      <c r="P618" s="347">
        <f>SUM(P619:P620)</f>
        <v>0</v>
      </c>
      <c r="Q618" s="488">
        <f>SUM(Q619:Q620)</f>
        <v>0</v>
      </c>
      <c r="R618" s="489">
        <f>SUM(R619:R620)</f>
        <v>0</v>
      </c>
      <c r="S618" s="271"/>
      <c r="T618" s="348"/>
      <c r="U618" s="490"/>
      <c r="V618" s="491"/>
      <c r="W618" s="490"/>
      <c r="X618" s="490"/>
      <c r="Y618" s="490"/>
      <c r="Z618" s="492"/>
      <c r="AA618" s="349">
        <f>W618-X618-Y618-Z618</f>
        <v>0</v>
      </c>
    </row>
    <row r="619" spans="2:27" ht="18.75" thickBot="1">
      <c r="B619" s="144"/>
      <c r="C619" s="148">
        <v>101</v>
      </c>
      <c r="D619" s="141" t="s">
        <v>1468</v>
      </c>
      <c r="E619" s="539">
        <f>F619+G619+H619</f>
        <v>0</v>
      </c>
      <c r="F619" s="526"/>
      <c r="G619" s="272"/>
      <c r="H619" s="272"/>
      <c r="I619" s="526"/>
      <c r="J619" s="272"/>
      <c r="K619" s="272"/>
      <c r="L619" s="571">
        <f>I619+J619+K619</f>
        <v>0</v>
      </c>
      <c r="M619" s="270">
        <f aca="true" t="shared" si="188" ref="M619:M682">(IF($E619&lt;&gt;0,$M$2,IF($L619&lt;&gt;0,$M$2,"")))</f>
      </c>
      <c r="N619" s="271"/>
      <c r="O619" s="493"/>
      <c r="P619" s="281"/>
      <c r="Q619" s="351">
        <f>L619</f>
        <v>0</v>
      </c>
      <c r="R619" s="494">
        <f>O619+P619-Q619</f>
        <v>0</v>
      </c>
      <c r="S619" s="271"/>
      <c r="T619" s="352"/>
      <c r="U619" s="357"/>
      <c r="V619" s="357"/>
      <c r="W619" s="357"/>
      <c r="X619" s="357"/>
      <c r="Y619" s="357"/>
      <c r="Z619" s="495"/>
      <c r="AA619" s="349">
        <f aca="true" t="shared" si="189" ref="AA619:AA682">W619-X619-Y619-Z619</f>
        <v>0</v>
      </c>
    </row>
    <row r="620" spans="1:27" ht="36" customHeight="1" thickBot="1">
      <c r="A620" s="249"/>
      <c r="B620" s="144"/>
      <c r="C620" s="140">
        <v>102</v>
      </c>
      <c r="D620" s="142" t="s">
        <v>1469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aca="true" t="shared" si="190" ref="R620:R661">O620+P620-Q620</f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200</v>
      </c>
      <c r="C621" s="885" t="s">
        <v>1470</v>
      </c>
      <c r="D621" s="885"/>
      <c r="E621" s="540">
        <f aca="true" t="shared" si="191" ref="E621:L621">SUM(E622:E626)</f>
        <v>0</v>
      </c>
      <c r="F621" s="353">
        <f t="shared" si="191"/>
        <v>0</v>
      </c>
      <c r="G621" s="279">
        <f t="shared" si="191"/>
        <v>0</v>
      </c>
      <c r="H621" s="279">
        <f>SUM(H622:H626)</f>
        <v>0</v>
      </c>
      <c r="I621" s="353">
        <f t="shared" si="191"/>
        <v>0</v>
      </c>
      <c r="J621" s="279">
        <f t="shared" si="191"/>
        <v>0</v>
      </c>
      <c r="K621" s="279">
        <f t="shared" si="191"/>
        <v>0</v>
      </c>
      <c r="L621" s="279">
        <f t="shared" si="191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67"/>
      <c r="W621" s="367"/>
      <c r="X621" s="367"/>
      <c r="Y621" s="367"/>
      <c r="Z621" s="498"/>
      <c r="AA621" s="349">
        <f t="shared" si="189"/>
        <v>0</v>
      </c>
    </row>
    <row r="622" spans="1:27" ht="18.75" thickBot="1">
      <c r="A622" s="249"/>
      <c r="B622" s="147"/>
      <c r="C622" s="148">
        <v>201</v>
      </c>
      <c r="D622" s="141" t="s">
        <v>1471</v>
      </c>
      <c r="E622" s="539">
        <f>F622+G622+H622</f>
        <v>0</v>
      </c>
      <c r="F622" s="526"/>
      <c r="G622" s="272"/>
      <c r="H622" s="272"/>
      <c r="I622" s="526"/>
      <c r="J622" s="272"/>
      <c r="K622" s="272"/>
      <c r="L622" s="571">
        <f>I622+J622+K622</f>
        <v>0</v>
      </c>
      <c r="M622" s="270">
        <f t="shared" si="188"/>
      </c>
      <c r="N622" s="271"/>
      <c r="O622" s="493"/>
      <c r="P622" s="281"/>
      <c r="Q622" s="351">
        <f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39"/>
      <c r="C623" s="140">
        <v>202</v>
      </c>
      <c r="D623" s="149" t="s">
        <v>1472</v>
      </c>
      <c r="E623" s="539">
        <f>F623+G623+H623</f>
        <v>0</v>
      </c>
      <c r="F623" s="526"/>
      <c r="G623" s="272"/>
      <c r="H623" s="272"/>
      <c r="I623" s="526"/>
      <c r="J623" s="272"/>
      <c r="K623" s="272"/>
      <c r="L623" s="571">
        <f>I623+J623+K623</f>
        <v>0</v>
      </c>
      <c r="M623" s="270">
        <f t="shared" si="188"/>
      </c>
      <c r="N623" s="271"/>
      <c r="O623" s="493"/>
      <c r="P623" s="281"/>
      <c r="Q623" s="351">
        <f>L623</f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32.25" thickBot="1">
      <c r="A624" s="249"/>
      <c r="B624" s="157"/>
      <c r="C624" s="140">
        <v>205</v>
      </c>
      <c r="D624" s="149" t="s">
        <v>1098</v>
      </c>
      <c r="E624" s="539">
        <f>F624+G624+H624</f>
        <v>0</v>
      </c>
      <c r="F624" s="526"/>
      <c r="G624" s="272"/>
      <c r="H624" s="272"/>
      <c r="I624" s="526"/>
      <c r="J624" s="272"/>
      <c r="K624" s="272"/>
      <c r="L624" s="571">
        <f>I624+J624+K624</f>
        <v>0</v>
      </c>
      <c r="M624" s="270">
        <f t="shared" si="188"/>
      </c>
      <c r="N624" s="271"/>
      <c r="O624" s="493"/>
      <c r="P624" s="281"/>
      <c r="Q624" s="351">
        <f>L624</f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49"/>
      <c r="B625" s="157"/>
      <c r="C625" s="140">
        <v>208</v>
      </c>
      <c r="D625" s="168" t="s">
        <v>1099</v>
      </c>
      <c r="E625" s="539">
        <f>F625+G625+H625</f>
        <v>0</v>
      </c>
      <c r="F625" s="526"/>
      <c r="G625" s="272"/>
      <c r="H625" s="272"/>
      <c r="I625" s="526"/>
      <c r="J625" s="272"/>
      <c r="K625" s="272"/>
      <c r="L625" s="571">
        <f>I625+J625+K625</f>
        <v>0</v>
      </c>
      <c r="M625" s="270">
        <f t="shared" si="188"/>
      </c>
      <c r="N625" s="271"/>
      <c r="O625" s="493"/>
      <c r="P625" s="281"/>
      <c r="Q625" s="351">
        <f>L625</f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18.75" thickBot="1">
      <c r="A626" s="249"/>
      <c r="B626" s="147"/>
      <c r="C626" s="146">
        <v>209</v>
      </c>
      <c r="D626" s="152" t="s">
        <v>1100</v>
      </c>
      <c r="E626" s="539">
        <f>F626+G626+H626</f>
        <v>0</v>
      </c>
      <c r="F626" s="526"/>
      <c r="G626" s="272"/>
      <c r="H626" s="272"/>
      <c r="I626" s="526"/>
      <c r="J626" s="272"/>
      <c r="K626" s="272"/>
      <c r="L626" s="571">
        <f>I626+J626+K626</f>
        <v>0</v>
      </c>
      <c r="M626" s="270">
        <f t="shared" si="188"/>
      </c>
      <c r="N626" s="271"/>
      <c r="O626" s="493"/>
      <c r="P626" s="281"/>
      <c r="Q626" s="351">
        <f>L626</f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49"/>
      <c r="B627" s="143">
        <v>500</v>
      </c>
      <c r="C627" s="871" t="s">
        <v>321</v>
      </c>
      <c r="D627" s="871"/>
      <c r="E627" s="540">
        <f aca="true" t="shared" si="192" ref="E627:L627">SUM(E628:E632)</f>
        <v>0</v>
      </c>
      <c r="F627" s="353">
        <f t="shared" si="192"/>
        <v>0</v>
      </c>
      <c r="G627" s="279">
        <f t="shared" si="192"/>
        <v>0</v>
      </c>
      <c r="H627" s="279">
        <f>SUM(H628:H632)</f>
        <v>0</v>
      </c>
      <c r="I627" s="353">
        <f t="shared" si="192"/>
        <v>0</v>
      </c>
      <c r="J627" s="279">
        <f t="shared" si="192"/>
        <v>0</v>
      </c>
      <c r="K627" s="279">
        <f t="shared" si="192"/>
        <v>0</v>
      </c>
      <c r="L627" s="279">
        <f t="shared" si="192"/>
        <v>0</v>
      </c>
      <c r="M627" s="270">
        <f t="shared" si="188"/>
      </c>
      <c r="N627" s="271"/>
      <c r="O627" s="354">
        <f>SUM(O628:O632)</f>
        <v>0</v>
      </c>
      <c r="P627" s="355">
        <f>SUM(P628:P632)</f>
        <v>0</v>
      </c>
      <c r="Q627" s="496">
        <f>SUM(Q628:Q632)</f>
        <v>0</v>
      </c>
      <c r="R627" s="497">
        <f>SUM(R628:R632)</f>
        <v>0</v>
      </c>
      <c r="S627" s="271"/>
      <c r="T627" s="356"/>
      <c r="U627" s="367"/>
      <c r="V627" s="357"/>
      <c r="W627" s="367"/>
      <c r="X627" s="367"/>
      <c r="Y627" s="367"/>
      <c r="Z627" s="498"/>
      <c r="AA627" s="349">
        <f t="shared" si="189"/>
        <v>0</v>
      </c>
    </row>
    <row r="628" spans="1:27" ht="32.25" thickBot="1">
      <c r="A628" s="249"/>
      <c r="B628" s="147"/>
      <c r="C628" s="169">
        <v>551</v>
      </c>
      <c r="D628" s="535" t="s">
        <v>322</v>
      </c>
      <c r="E628" s="539">
        <f aca="true" t="shared" si="193" ref="E628:E633">F628+G628+H628</f>
        <v>0</v>
      </c>
      <c r="F628" s="526"/>
      <c r="G628" s="272"/>
      <c r="H628" s="272"/>
      <c r="I628" s="526"/>
      <c r="J628" s="272"/>
      <c r="K628" s="272"/>
      <c r="L628" s="571">
        <f aca="true" t="shared" si="194" ref="L628:L633">I628+J628+K628</f>
        <v>0</v>
      </c>
      <c r="M628" s="270">
        <f t="shared" si="188"/>
      </c>
      <c r="N628" s="271"/>
      <c r="O628" s="493"/>
      <c r="P628" s="281"/>
      <c r="Q628" s="351">
        <f aca="true" t="shared" si="195" ref="Q628:Q633">L628</f>
        <v>0</v>
      </c>
      <c r="R628" s="494">
        <f t="shared" si="190"/>
        <v>0</v>
      </c>
      <c r="S628" s="271"/>
      <c r="T628" s="352"/>
      <c r="U628" s="357"/>
      <c r="V628" s="357"/>
      <c r="W628" s="357"/>
      <c r="X628" s="357"/>
      <c r="Y628" s="357"/>
      <c r="Z628" s="495"/>
      <c r="AA628" s="349">
        <f t="shared" si="189"/>
        <v>0</v>
      </c>
    </row>
    <row r="629" spans="1:27" ht="18.75" thickBot="1">
      <c r="A629" s="249"/>
      <c r="B629" s="147"/>
      <c r="C629" s="170">
        <f>C628+1</f>
        <v>552</v>
      </c>
      <c r="D629" s="536" t="s">
        <v>323</v>
      </c>
      <c r="E629" s="539">
        <f t="shared" si="193"/>
        <v>0</v>
      </c>
      <c r="F629" s="526"/>
      <c r="G629" s="272"/>
      <c r="H629" s="272"/>
      <c r="I629" s="526"/>
      <c r="J629" s="272"/>
      <c r="K629" s="272"/>
      <c r="L629" s="571">
        <f t="shared" si="194"/>
        <v>0</v>
      </c>
      <c r="M629" s="270">
        <f t="shared" si="188"/>
      </c>
      <c r="N629" s="271"/>
      <c r="O629" s="493"/>
      <c r="P629" s="281"/>
      <c r="Q629" s="351">
        <f t="shared" si="195"/>
        <v>0</v>
      </c>
      <c r="R629" s="494">
        <f t="shared" si="190"/>
        <v>0</v>
      </c>
      <c r="S629" s="271"/>
      <c r="T629" s="352"/>
      <c r="U629" s="357"/>
      <c r="V629" s="357"/>
      <c r="W629" s="357"/>
      <c r="X629" s="357"/>
      <c r="Y629" s="357"/>
      <c r="Z629" s="495"/>
      <c r="AA629" s="349">
        <f t="shared" si="189"/>
        <v>0</v>
      </c>
    </row>
    <row r="630" spans="1:27" ht="18.75" thickBot="1">
      <c r="A630" s="289">
        <v>5</v>
      </c>
      <c r="B630" s="147"/>
      <c r="C630" s="170">
        <v>560</v>
      </c>
      <c r="D630" s="537" t="s">
        <v>324</v>
      </c>
      <c r="E630" s="539">
        <f t="shared" si="193"/>
        <v>0</v>
      </c>
      <c r="F630" s="526"/>
      <c r="G630" s="272"/>
      <c r="H630" s="272"/>
      <c r="I630" s="526"/>
      <c r="J630" s="272"/>
      <c r="K630" s="272"/>
      <c r="L630" s="571">
        <f t="shared" si="194"/>
        <v>0</v>
      </c>
      <c r="M630" s="270">
        <f t="shared" si="188"/>
      </c>
      <c r="N630" s="271"/>
      <c r="O630" s="493"/>
      <c r="P630" s="281"/>
      <c r="Q630" s="351">
        <f t="shared" si="195"/>
        <v>0</v>
      </c>
      <c r="R630" s="494">
        <f t="shared" si="190"/>
        <v>0</v>
      </c>
      <c r="S630" s="271"/>
      <c r="T630" s="352"/>
      <c r="U630" s="357"/>
      <c r="V630" s="357"/>
      <c r="W630" s="357"/>
      <c r="X630" s="357"/>
      <c r="Y630" s="357"/>
      <c r="Z630" s="495"/>
      <c r="AA630" s="349">
        <f t="shared" si="189"/>
        <v>0</v>
      </c>
    </row>
    <row r="631" spans="1:27" ht="18.75" thickBot="1">
      <c r="A631" s="290">
        <v>10</v>
      </c>
      <c r="B631" s="147"/>
      <c r="C631" s="170">
        <v>580</v>
      </c>
      <c r="D631" s="536" t="s">
        <v>325</v>
      </c>
      <c r="E631" s="539">
        <f t="shared" si="193"/>
        <v>0</v>
      </c>
      <c r="F631" s="526"/>
      <c r="G631" s="272"/>
      <c r="H631" s="272"/>
      <c r="I631" s="526"/>
      <c r="J631" s="272"/>
      <c r="K631" s="272"/>
      <c r="L631" s="571">
        <f t="shared" si="194"/>
        <v>0</v>
      </c>
      <c r="M631" s="270">
        <f t="shared" si="188"/>
      </c>
      <c r="N631" s="271"/>
      <c r="O631" s="493"/>
      <c r="P631" s="281"/>
      <c r="Q631" s="351">
        <f t="shared" si="195"/>
        <v>0</v>
      </c>
      <c r="R631" s="494">
        <f t="shared" si="190"/>
        <v>0</v>
      </c>
      <c r="S631" s="271"/>
      <c r="T631" s="352"/>
      <c r="U631" s="357"/>
      <c r="V631" s="357"/>
      <c r="W631" s="357"/>
      <c r="X631" s="357"/>
      <c r="Y631" s="357"/>
      <c r="Z631" s="495"/>
      <c r="AA631" s="349">
        <f t="shared" si="189"/>
        <v>0</v>
      </c>
    </row>
    <row r="632" spans="1:27" ht="32.25" thickBot="1">
      <c r="A632" s="290">
        <v>15</v>
      </c>
      <c r="B632" s="147"/>
      <c r="C632" s="171">
        <v>590</v>
      </c>
      <c r="D632" s="538" t="s">
        <v>326</v>
      </c>
      <c r="E632" s="539">
        <f t="shared" si="193"/>
        <v>0</v>
      </c>
      <c r="F632" s="526"/>
      <c r="G632" s="272"/>
      <c r="H632" s="272"/>
      <c r="I632" s="526"/>
      <c r="J632" s="272"/>
      <c r="K632" s="272"/>
      <c r="L632" s="571">
        <f t="shared" si="194"/>
        <v>0</v>
      </c>
      <c r="M632" s="270">
        <f t="shared" si="188"/>
      </c>
      <c r="N632" s="271"/>
      <c r="O632" s="493"/>
      <c r="P632" s="281"/>
      <c r="Q632" s="351">
        <f t="shared" si="195"/>
        <v>0</v>
      </c>
      <c r="R632" s="494">
        <f t="shared" si="190"/>
        <v>0</v>
      </c>
      <c r="S632" s="271"/>
      <c r="T632" s="352"/>
      <c r="U632" s="357"/>
      <c r="V632" s="357"/>
      <c r="W632" s="357"/>
      <c r="X632" s="357"/>
      <c r="Y632" s="357"/>
      <c r="Z632" s="495"/>
      <c r="AA632" s="349">
        <f t="shared" si="189"/>
        <v>0</v>
      </c>
    </row>
    <row r="633" spans="1:27" ht="18.75" thickBot="1">
      <c r="A633" s="289">
        <v>35</v>
      </c>
      <c r="B633" s="143">
        <v>800</v>
      </c>
      <c r="C633" s="871" t="s">
        <v>1275</v>
      </c>
      <c r="D633" s="871"/>
      <c r="E633" s="539">
        <f t="shared" si="193"/>
        <v>0</v>
      </c>
      <c r="F633" s="528"/>
      <c r="G633" s="285"/>
      <c r="H633" s="285"/>
      <c r="I633" s="528"/>
      <c r="J633" s="285"/>
      <c r="K633" s="285"/>
      <c r="L633" s="571">
        <f t="shared" si="194"/>
        <v>0</v>
      </c>
      <c r="M633" s="270">
        <f t="shared" si="188"/>
      </c>
      <c r="N633" s="271"/>
      <c r="O633" s="500"/>
      <c r="P633" s="283"/>
      <c r="Q633" s="351">
        <f t="shared" si="195"/>
        <v>0</v>
      </c>
      <c r="R633" s="494">
        <f t="shared" si="190"/>
        <v>0</v>
      </c>
      <c r="S633" s="271"/>
      <c r="T633" s="356"/>
      <c r="U633" s="367"/>
      <c r="V633" s="357"/>
      <c r="W633" s="357"/>
      <c r="X633" s="367"/>
      <c r="Y633" s="357"/>
      <c r="Z633" s="495"/>
      <c r="AA633" s="349">
        <f t="shared" si="189"/>
        <v>0</v>
      </c>
    </row>
    <row r="634" spans="1:27" ht="18.75" thickBot="1">
      <c r="A634" s="290">
        <v>40</v>
      </c>
      <c r="B634" s="143">
        <v>1000</v>
      </c>
      <c r="C634" s="893" t="s">
        <v>328</v>
      </c>
      <c r="D634" s="893"/>
      <c r="E634" s="540">
        <f aca="true" t="shared" si="196" ref="E634:L634">SUM(E635:E651)</f>
        <v>0</v>
      </c>
      <c r="F634" s="353">
        <f t="shared" si="196"/>
        <v>0</v>
      </c>
      <c r="G634" s="279">
        <f t="shared" si="196"/>
        <v>0</v>
      </c>
      <c r="H634" s="279">
        <f>SUM(H635:H651)</f>
        <v>0</v>
      </c>
      <c r="I634" s="353">
        <f t="shared" si="196"/>
        <v>5249</v>
      </c>
      <c r="J634" s="279">
        <f t="shared" si="196"/>
        <v>0</v>
      </c>
      <c r="K634" s="279">
        <f t="shared" si="196"/>
        <v>0</v>
      </c>
      <c r="L634" s="279">
        <f t="shared" si="196"/>
        <v>5249</v>
      </c>
      <c r="M634" s="270">
        <f t="shared" si="188"/>
        <v>1</v>
      </c>
      <c r="N634" s="271"/>
      <c r="O634" s="354">
        <f>SUM(O635:O651)</f>
        <v>0</v>
      </c>
      <c r="P634" s="355">
        <f>SUM(P635:P651)</f>
        <v>0</v>
      </c>
      <c r="Q634" s="496">
        <f>SUM(Q635:Q651)</f>
        <v>5249</v>
      </c>
      <c r="R634" s="497">
        <f>SUM(R635:R651)</f>
        <v>-5249</v>
      </c>
      <c r="S634" s="271"/>
      <c r="T634" s="354">
        <f aca="true" t="shared" si="197" ref="T634:Z634">SUM(T635:T651)</f>
        <v>0</v>
      </c>
      <c r="U634" s="355">
        <f t="shared" si="197"/>
        <v>0</v>
      </c>
      <c r="V634" s="355">
        <f t="shared" si="197"/>
        <v>5249</v>
      </c>
      <c r="W634" s="355">
        <f t="shared" si="197"/>
        <v>-5249</v>
      </c>
      <c r="X634" s="355">
        <f t="shared" si="197"/>
        <v>0</v>
      </c>
      <c r="Y634" s="355">
        <f t="shared" si="197"/>
        <v>0</v>
      </c>
      <c r="Z634" s="497">
        <f t="shared" si="197"/>
        <v>0</v>
      </c>
      <c r="AA634" s="349">
        <f t="shared" si="189"/>
        <v>-5249</v>
      </c>
    </row>
    <row r="635" spans="1:27" ht="18.75" thickBot="1">
      <c r="A635" s="290">
        <v>45</v>
      </c>
      <c r="B635" s="139"/>
      <c r="C635" s="148">
        <v>1011</v>
      </c>
      <c r="D635" s="172" t="s">
        <v>329</v>
      </c>
      <c r="E635" s="539">
        <f aca="true" t="shared" si="198" ref="E635:E651">F635+G635+H635</f>
        <v>0</v>
      </c>
      <c r="F635" s="526">
        <v>0</v>
      </c>
      <c r="G635" s="272">
        <v>0</v>
      </c>
      <c r="H635" s="272">
        <v>0</v>
      </c>
      <c r="I635" s="526">
        <v>5249</v>
      </c>
      <c r="J635" s="272">
        <v>0</v>
      </c>
      <c r="K635" s="272">
        <v>0</v>
      </c>
      <c r="L635" s="571">
        <f aca="true" t="shared" si="199" ref="L635:L651">I635+J635+K635</f>
        <v>5249</v>
      </c>
      <c r="M635" s="270">
        <f t="shared" si="188"/>
        <v>1</v>
      </c>
      <c r="N635" s="271"/>
      <c r="O635" s="493"/>
      <c r="P635" s="281"/>
      <c r="Q635" s="351">
        <f aca="true" t="shared" si="200" ref="Q635:Q651">L635</f>
        <v>5249</v>
      </c>
      <c r="R635" s="494">
        <f t="shared" si="190"/>
        <v>-5249</v>
      </c>
      <c r="S635" s="271"/>
      <c r="T635" s="493"/>
      <c r="U635" s="281"/>
      <c r="V635" s="501">
        <f aca="true" t="shared" si="201" ref="V635:V642">+IF(+(O635+P635)&gt;=L635,+P635,+(+L635-O635))</f>
        <v>5249</v>
      </c>
      <c r="W635" s="351">
        <f>T635+U635-V635</f>
        <v>-5249</v>
      </c>
      <c r="X635" s="281"/>
      <c r="Y635" s="281"/>
      <c r="Z635" s="282"/>
      <c r="AA635" s="349">
        <f t="shared" si="189"/>
        <v>-5249</v>
      </c>
    </row>
    <row r="636" spans="1:27" ht="18.75" thickBot="1">
      <c r="A636" s="290">
        <v>50</v>
      </c>
      <c r="B636" s="139"/>
      <c r="C636" s="140">
        <v>1012</v>
      </c>
      <c r="D636" s="149" t="s">
        <v>330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aca="true" t="shared" si="202" ref="W636:W642">T636+U636-V636</f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55</v>
      </c>
      <c r="B637" s="139"/>
      <c r="C637" s="140">
        <v>1013</v>
      </c>
      <c r="D637" s="149" t="s">
        <v>331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493"/>
      <c r="U637" s="281"/>
      <c r="V637" s="501">
        <f t="shared" si="201"/>
        <v>0</v>
      </c>
      <c r="W637" s="351">
        <f t="shared" si="202"/>
        <v>0</v>
      </c>
      <c r="X637" s="281"/>
      <c r="Y637" s="281"/>
      <c r="Z637" s="282"/>
      <c r="AA637" s="349">
        <f t="shared" si="189"/>
        <v>0</v>
      </c>
    </row>
    <row r="638" spans="1:27" ht="18.75" thickBot="1">
      <c r="A638" s="290">
        <v>60</v>
      </c>
      <c r="B638" s="139"/>
      <c r="C638" s="140">
        <v>1014</v>
      </c>
      <c r="D638" s="149" t="s">
        <v>332</v>
      </c>
      <c r="E638" s="539">
        <f t="shared" si="198"/>
        <v>0</v>
      </c>
      <c r="F638" s="526"/>
      <c r="G638" s="272"/>
      <c r="H638" s="272"/>
      <c r="I638" s="526"/>
      <c r="J638" s="272"/>
      <c r="K638" s="272"/>
      <c r="L638" s="571">
        <f t="shared" si="199"/>
        <v>0</v>
      </c>
      <c r="M638" s="270">
        <f t="shared" si="188"/>
      </c>
      <c r="N638" s="271"/>
      <c r="O638" s="493"/>
      <c r="P638" s="281"/>
      <c r="Q638" s="351">
        <f t="shared" si="200"/>
        <v>0</v>
      </c>
      <c r="R638" s="494">
        <f t="shared" si="190"/>
        <v>0</v>
      </c>
      <c r="S638" s="271"/>
      <c r="T638" s="493"/>
      <c r="U638" s="281"/>
      <c r="V638" s="501">
        <f t="shared" si="201"/>
        <v>0</v>
      </c>
      <c r="W638" s="351">
        <f t="shared" si="202"/>
        <v>0</v>
      </c>
      <c r="X638" s="281"/>
      <c r="Y638" s="281"/>
      <c r="Z638" s="282"/>
      <c r="AA638" s="349">
        <f t="shared" si="189"/>
        <v>0</v>
      </c>
    </row>
    <row r="639" spans="1:27" ht="18.75" thickBot="1">
      <c r="A639" s="289">
        <v>65</v>
      </c>
      <c r="B639" s="139"/>
      <c r="C639" s="140">
        <v>1015</v>
      </c>
      <c r="D639" s="149" t="s">
        <v>333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493"/>
      <c r="U639" s="281"/>
      <c r="V639" s="501">
        <f t="shared" si="201"/>
        <v>0</v>
      </c>
      <c r="W639" s="351">
        <f t="shared" si="202"/>
        <v>0</v>
      </c>
      <c r="X639" s="281"/>
      <c r="Y639" s="281"/>
      <c r="Z639" s="282"/>
      <c r="AA639" s="349">
        <f t="shared" si="189"/>
        <v>0</v>
      </c>
    </row>
    <row r="640" spans="1:27" ht="18.75" thickBot="1">
      <c r="A640" s="290">
        <v>70</v>
      </c>
      <c r="B640" s="139"/>
      <c r="C640" s="140">
        <v>1016</v>
      </c>
      <c r="D640" s="149" t="s">
        <v>334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 t="shared" si="201"/>
        <v>0</v>
      </c>
      <c r="W640" s="351">
        <f t="shared" si="202"/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75</v>
      </c>
      <c r="B641" s="144"/>
      <c r="C641" s="173">
        <v>1020</v>
      </c>
      <c r="D641" s="174" t="s">
        <v>335</v>
      </c>
      <c r="E641" s="539">
        <f t="shared" si="198"/>
        <v>0</v>
      </c>
      <c r="F641" s="526"/>
      <c r="G641" s="272"/>
      <c r="H641" s="272"/>
      <c r="I641" s="526"/>
      <c r="J641" s="272"/>
      <c r="K641" s="272"/>
      <c r="L641" s="571">
        <f t="shared" si="199"/>
        <v>0</v>
      </c>
      <c r="M641" s="270">
        <f t="shared" si="188"/>
      </c>
      <c r="N641" s="271"/>
      <c r="O641" s="493"/>
      <c r="P641" s="281"/>
      <c r="Q641" s="351">
        <f t="shared" si="200"/>
        <v>0</v>
      </c>
      <c r="R641" s="494">
        <f t="shared" si="190"/>
        <v>0</v>
      </c>
      <c r="S641" s="271"/>
      <c r="T641" s="493"/>
      <c r="U641" s="281"/>
      <c r="V641" s="501">
        <f t="shared" si="201"/>
        <v>0</v>
      </c>
      <c r="W641" s="351">
        <f t="shared" si="202"/>
        <v>0</v>
      </c>
      <c r="X641" s="281"/>
      <c r="Y641" s="281"/>
      <c r="Z641" s="282"/>
      <c r="AA641" s="349">
        <f t="shared" si="189"/>
        <v>0</v>
      </c>
    </row>
    <row r="642" spans="1:27" ht="18.75" thickBot="1">
      <c r="A642" s="290">
        <v>80</v>
      </c>
      <c r="B642" s="139"/>
      <c r="C642" s="140">
        <v>1030</v>
      </c>
      <c r="D642" s="149" t="s">
        <v>336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 t="shared" si="201"/>
        <v>0</v>
      </c>
      <c r="W642" s="351">
        <f t="shared" si="202"/>
        <v>0</v>
      </c>
      <c r="X642" s="281"/>
      <c r="Y642" s="281"/>
      <c r="Z642" s="282"/>
      <c r="AA642" s="349">
        <f t="shared" si="189"/>
        <v>0</v>
      </c>
    </row>
    <row r="643" spans="1:27" ht="18.75" thickBot="1">
      <c r="A643" s="290">
        <v>85</v>
      </c>
      <c r="B643" s="139"/>
      <c r="C643" s="173">
        <v>1051</v>
      </c>
      <c r="D643" s="176" t="s">
        <v>337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352"/>
      <c r="U643" s="357"/>
      <c r="V643" s="357"/>
      <c r="W643" s="357"/>
      <c r="X643" s="357"/>
      <c r="Y643" s="357"/>
      <c r="Z643" s="495"/>
      <c r="AA643" s="349">
        <f t="shared" si="189"/>
        <v>0</v>
      </c>
    </row>
    <row r="644" spans="1:27" ht="18.75" thickBot="1">
      <c r="A644" s="290">
        <v>90</v>
      </c>
      <c r="B644" s="139"/>
      <c r="C644" s="140">
        <v>1052</v>
      </c>
      <c r="D644" s="149" t="s">
        <v>338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32.25" thickBot="1">
      <c r="A645" s="289">
        <v>115</v>
      </c>
      <c r="B645" s="139"/>
      <c r="C645" s="177">
        <v>1053</v>
      </c>
      <c r="D645" s="178" t="s">
        <v>339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352"/>
      <c r="U645" s="357"/>
      <c r="V645" s="357"/>
      <c r="W645" s="357"/>
      <c r="X645" s="357"/>
      <c r="Y645" s="357"/>
      <c r="Z645" s="495"/>
      <c r="AA645" s="349">
        <f t="shared" si="189"/>
        <v>0</v>
      </c>
    </row>
    <row r="646" spans="1:27" ht="18.75" thickBot="1">
      <c r="A646" s="289">
        <v>125</v>
      </c>
      <c r="B646" s="139"/>
      <c r="C646" s="140">
        <v>1062</v>
      </c>
      <c r="D646" s="142" t="s">
        <v>340</v>
      </c>
      <c r="E646" s="539">
        <f t="shared" si="198"/>
        <v>0</v>
      </c>
      <c r="F646" s="526"/>
      <c r="G646" s="272"/>
      <c r="H646" s="272"/>
      <c r="I646" s="526"/>
      <c r="J646" s="272"/>
      <c r="K646" s="272"/>
      <c r="L646" s="571">
        <f t="shared" si="199"/>
        <v>0</v>
      </c>
      <c r="M646" s="270">
        <f t="shared" si="188"/>
      </c>
      <c r="N646" s="271"/>
      <c r="O646" s="493"/>
      <c r="P646" s="281"/>
      <c r="Q646" s="351">
        <f t="shared" si="200"/>
        <v>0</v>
      </c>
      <c r="R646" s="494">
        <f t="shared" si="190"/>
        <v>0</v>
      </c>
      <c r="S646" s="271"/>
      <c r="T646" s="493"/>
      <c r="U646" s="281"/>
      <c r="V646" s="501">
        <f>+IF(+(O646+P646)&gt;=L646,+P646,+(+L646-O646))</f>
        <v>0</v>
      </c>
      <c r="W646" s="351">
        <f>T646+U646-V646</f>
        <v>0</v>
      </c>
      <c r="X646" s="281"/>
      <c r="Y646" s="281"/>
      <c r="Z646" s="282"/>
      <c r="AA646" s="349">
        <f t="shared" si="189"/>
        <v>0</v>
      </c>
    </row>
    <row r="647" spans="1:27" ht="18.75" thickBot="1">
      <c r="A647" s="290">
        <v>130</v>
      </c>
      <c r="B647" s="139"/>
      <c r="C647" s="140">
        <v>1063</v>
      </c>
      <c r="D647" s="142" t="s">
        <v>341</v>
      </c>
      <c r="E647" s="539">
        <f t="shared" si="198"/>
        <v>0</v>
      </c>
      <c r="F647" s="526"/>
      <c r="G647" s="272"/>
      <c r="H647" s="272"/>
      <c r="I647" s="526"/>
      <c r="J647" s="272"/>
      <c r="K647" s="272"/>
      <c r="L647" s="571">
        <f t="shared" si="199"/>
        <v>0</v>
      </c>
      <c r="M647" s="270">
        <f t="shared" si="188"/>
      </c>
      <c r="N647" s="271"/>
      <c r="O647" s="493"/>
      <c r="P647" s="281"/>
      <c r="Q647" s="351">
        <f t="shared" si="200"/>
        <v>0</v>
      </c>
      <c r="R647" s="494">
        <f t="shared" si="190"/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 t="shared" si="189"/>
        <v>0</v>
      </c>
    </row>
    <row r="648" spans="1:27" ht="18.75" thickBot="1">
      <c r="A648" s="290">
        <v>135</v>
      </c>
      <c r="B648" s="139"/>
      <c r="C648" s="177">
        <v>1069</v>
      </c>
      <c r="D648" s="179" t="s">
        <v>342</v>
      </c>
      <c r="E648" s="539">
        <f t="shared" si="198"/>
        <v>0</v>
      </c>
      <c r="F648" s="526"/>
      <c r="G648" s="272"/>
      <c r="H648" s="272"/>
      <c r="I648" s="526"/>
      <c r="J648" s="272"/>
      <c r="K648" s="272"/>
      <c r="L648" s="571">
        <f t="shared" si="199"/>
        <v>0</v>
      </c>
      <c r="M648" s="270">
        <f t="shared" si="188"/>
      </c>
      <c r="N648" s="271"/>
      <c r="O648" s="493"/>
      <c r="P648" s="281"/>
      <c r="Q648" s="351">
        <f t="shared" si="200"/>
        <v>0</v>
      </c>
      <c r="R648" s="494">
        <f t="shared" si="190"/>
        <v>0</v>
      </c>
      <c r="S648" s="271"/>
      <c r="T648" s="493"/>
      <c r="U648" s="281"/>
      <c r="V648" s="501">
        <f>+IF(+(O648+P648)&gt;=L648,+P648,+(+L648-O648))</f>
        <v>0</v>
      </c>
      <c r="W648" s="351">
        <f>T648+U648-V648</f>
        <v>0</v>
      </c>
      <c r="X648" s="281"/>
      <c r="Y648" s="281"/>
      <c r="Z648" s="282"/>
      <c r="AA648" s="349">
        <f t="shared" si="189"/>
        <v>0</v>
      </c>
    </row>
    <row r="649" spans="1:27" ht="30.75" thickBot="1">
      <c r="A649" s="290">
        <v>140</v>
      </c>
      <c r="B649" s="144"/>
      <c r="C649" s="140">
        <v>1091</v>
      </c>
      <c r="D649" s="149" t="s">
        <v>343</v>
      </c>
      <c r="E649" s="539">
        <f t="shared" si="198"/>
        <v>0</v>
      </c>
      <c r="F649" s="526"/>
      <c r="G649" s="272"/>
      <c r="H649" s="272"/>
      <c r="I649" s="526"/>
      <c r="J649" s="272"/>
      <c r="K649" s="272"/>
      <c r="L649" s="571">
        <f t="shared" si="199"/>
        <v>0</v>
      </c>
      <c r="M649" s="270">
        <f t="shared" si="188"/>
      </c>
      <c r="N649" s="271"/>
      <c r="O649" s="493"/>
      <c r="P649" s="281"/>
      <c r="Q649" s="351">
        <f t="shared" si="200"/>
        <v>0</v>
      </c>
      <c r="R649" s="494">
        <f t="shared" si="190"/>
        <v>0</v>
      </c>
      <c r="S649" s="271"/>
      <c r="T649" s="493"/>
      <c r="U649" s="281"/>
      <c r="V649" s="501">
        <f>+IF(+(O649+P649)&gt;=L649,+P649,+(+L649-O649))</f>
        <v>0</v>
      </c>
      <c r="W649" s="351">
        <f>T649+U649-V649</f>
        <v>0</v>
      </c>
      <c r="X649" s="281"/>
      <c r="Y649" s="281"/>
      <c r="Z649" s="282"/>
      <c r="AA649" s="349">
        <f t="shared" si="189"/>
        <v>0</v>
      </c>
    </row>
    <row r="650" spans="1:27" ht="18.75" thickBot="1">
      <c r="A650" s="290">
        <v>145</v>
      </c>
      <c r="B650" s="139"/>
      <c r="C650" s="140">
        <v>1092</v>
      </c>
      <c r="D650" s="149" t="s">
        <v>492</v>
      </c>
      <c r="E650" s="539">
        <f t="shared" si="198"/>
        <v>0</v>
      </c>
      <c r="F650" s="526"/>
      <c r="G650" s="272"/>
      <c r="H650" s="272"/>
      <c r="I650" s="526"/>
      <c r="J650" s="272"/>
      <c r="K650" s="272"/>
      <c r="L650" s="571">
        <f t="shared" si="199"/>
        <v>0</v>
      </c>
      <c r="M650" s="270">
        <f t="shared" si="188"/>
      </c>
      <c r="N650" s="271"/>
      <c r="O650" s="493"/>
      <c r="P650" s="281"/>
      <c r="Q650" s="351">
        <f t="shared" si="200"/>
        <v>0</v>
      </c>
      <c r="R650" s="494">
        <f t="shared" si="190"/>
        <v>0</v>
      </c>
      <c r="S650" s="271"/>
      <c r="T650" s="352"/>
      <c r="U650" s="357"/>
      <c r="V650" s="357"/>
      <c r="W650" s="357"/>
      <c r="X650" s="357"/>
      <c r="Y650" s="357"/>
      <c r="Z650" s="495"/>
      <c r="AA650" s="349">
        <f t="shared" si="189"/>
        <v>0</v>
      </c>
    </row>
    <row r="651" spans="1:27" ht="18.75" thickBot="1">
      <c r="A651" s="290">
        <v>150</v>
      </c>
      <c r="B651" s="139"/>
      <c r="C651" s="146">
        <v>1098</v>
      </c>
      <c r="D651" s="150" t="s">
        <v>344</v>
      </c>
      <c r="E651" s="539">
        <f t="shared" si="198"/>
        <v>0</v>
      </c>
      <c r="F651" s="526"/>
      <c r="G651" s="272"/>
      <c r="H651" s="272"/>
      <c r="I651" s="526"/>
      <c r="J651" s="272"/>
      <c r="K651" s="272"/>
      <c r="L651" s="571">
        <f t="shared" si="199"/>
        <v>0</v>
      </c>
      <c r="M651" s="270">
        <f t="shared" si="188"/>
      </c>
      <c r="N651" s="271"/>
      <c r="O651" s="493"/>
      <c r="P651" s="281"/>
      <c r="Q651" s="351">
        <f t="shared" si="200"/>
        <v>0</v>
      </c>
      <c r="R651" s="494">
        <f t="shared" si="190"/>
        <v>0</v>
      </c>
      <c r="S651" s="271"/>
      <c r="T651" s="493"/>
      <c r="U651" s="281"/>
      <c r="V651" s="501">
        <f>+IF(+(O651+P651)&gt;=L651,+P651,+(+L651-O651))</f>
        <v>0</v>
      </c>
      <c r="W651" s="351">
        <f>T651+U651-V651</f>
        <v>0</v>
      </c>
      <c r="X651" s="281"/>
      <c r="Y651" s="281"/>
      <c r="Z651" s="282"/>
      <c r="AA651" s="349">
        <f t="shared" si="189"/>
        <v>0</v>
      </c>
    </row>
    <row r="652" spans="1:27" ht="18.75" thickBot="1">
      <c r="A652" s="290">
        <v>155</v>
      </c>
      <c r="B652" s="143">
        <v>1900</v>
      </c>
      <c r="C652" s="890" t="s">
        <v>414</v>
      </c>
      <c r="D652" s="890"/>
      <c r="E652" s="540">
        <f aca="true" t="shared" si="203" ref="E652:L652">SUM(E653:E655)</f>
        <v>0</v>
      </c>
      <c r="F652" s="353">
        <f t="shared" si="203"/>
        <v>0</v>
      </c>
      <c r="G652" s="279">
        <f t="shared" si="203"/>
        <v>0</v>
      </c>
      <c r="H652" s="279">
        <f>SUM(H653:H655)</f>
        <v>0</v>
      </c>
      <c r="I652" s="353">
        <f t="shared" si="203"/>
        <v>0</v>
      </c>
      <c r="J652" s="279">
        <f t="shared" si="203"/>
        <v>0</v>
      </c>
      <c r="K652" s="279">
        <f t="shared" si="203"/>
        <v>0</v>
      </c>
      <c r="L652" s="279">
        <f t="shared" si="203"/>
        <v>0</v>
      </c>
      <c r="M652" s="270">
        <f t="shared" si="188"/>
      </c>
      <c r="N652" s="271"/>
      <c r="O652" s="354">
        <f>SUM(O653:O655)</f>
        <v>0</v>
      </c>
      <c r="P652" s="355">
        <f>SUM(P653:P655)</f>
        <v>0</v>
      </c>
      <c r="Q652" s="496">
        <f>SUM(Q653:Q655)</f>
        <v>0</v>
      </c>
      <c r="R652" s="497">
        <f>SUM(R653:R655)</f>
        <v>0</v>
      </c>
      <c r="S652" s="271"/>
      <c r="T652" s="356"/>
      <c r="U652" s="367"/>
      <c r="V652" s="367"/>
      <c r="W652" s="367"/>
      <c r="X652" s="367"/>
      <c r="Y652" s="367"/>
      <c r="Z652" s="498"/>
      <c r="AA652" s="349">
        <f>W652-X652-Y652-Z652</f>
        <v>0</v>
      </c>
    </row>
    <row r="653" spans="1:27" ht="18.75" thickBot="1">
      <c r="A653" s="290">
        <v>160</v>
      </c>
      <c r="B653" s="139"/>
      <c r="C653" s="148">
        <v>1901</v>
      </c>
      <c r="D653" s="141" t="s">
        <v>415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>O653+P653-Q653</f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>W653-X653-Y653-Z653</f>
        <v>0</v>
      </c>
    </row>
    <row r="654" spans="1:27" ht="18.75" thickBot="1">
      <c r="A654" s="290">
        <v>165</v>
      </c>
      <c r="B654" s="139"/>
      <c r="C654" s="140">
        <v>1981</v>
      </c>
      <c r="D654" s="142" t="s">
        <v>416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>O654+P654-Q654</f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>W654-X654-Y654-Z654</f>
        <v>0</v>
      </c>
    </row>
    <row r="655" spans="1:27" ht="18.75" thickBot="1">
      <c r="A655" s="290">
        <v>175</v>
      </c>
      <c r="B655" s="139"/>
      <c r="C655" s="146">
        <v>1991</v>
      </c>
      <c r="D655" s="145" t="s">
        <v>417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>O655+P655-Q655</f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>W655-X655-Y655-Z655</f>
        <v>0</v>
      </c>
    </row>
    <row r="656" spans="1:27" ht="18.75" thickBot="1">
      <c r="A656" s="290">
        <v>180</v>
      </c>
      <c r="B656" s="143">
        <v>2100</v>
      </c>
      <c r="C656" s="890" t="s">
        <v>1286</v>
      </c>
      <c r="D656" s="890"/>
      <c r="E656" s="540">
        <f aca="true" t="shared" si="204" ref="E656:L656">SUM(E657:E661)</f>
        <v>0</v>
      </c>
      <c r="F656" s="353">
        <f t="shared" si="204"/>
        <v>0</v>
      </c>
      <c r="G656" s="279">
        <f t="shared" si="204"/>
        <v>0</v>
      </c>
      <c r="H656" s="279">
        <f>SUM(H657:H661)</f>
        <v>0</v>
      </c>
      <c r="I656" s="353">
        <f t="shared" si="204"/>
        <v>0</v>
      </c>
      <c r="J656" s="279">
        <f t="shared" si="204"/>
        <v>0</v>
      </c>
      <c r="K656" s="279">
        <f t="shared" si="204"/>
        <v>0</v>
      </c>
      <c r="L656" s="279">
        <f t="shared" si="204"/>
        <v>0</v>
      </c>
      <c r="M656" s="270">
        <f t="shared" si="188"/>
      </c>
      <c r="N656" s="271"/>
      <c r="O656" s="354">
        <f>SUM(O657:O661)</f>
        <v>0</v>
      </c>
      <c r="P656" s="355">
        <f>SUM(P657:P661)</f>
        <v>0</v>
      </c>
      <c r="Q656" s="496">
        <f>SUM(Q657:Q661)</f>
        <v>0</v>
      </c>
      <c r="R656" s="497">
        <f>SUM(R657:R661)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185</v>
      </c>
      <c r="B657" s="139"/>
      <c r="C657" s="148">
        <v>2110</v>
      </c>
      <c r="D657" s="151" t="s">
        <v>345</v>
      </c>
      <c r="E657" s="539">
        <f>F657+G657+H657</f>
        <v>0</v>
      </c>
      <c r="F657" s="526"/>
      <c r="G657" s="272"/>
      <c r="H657" s="272"/>
      <c r="I657" s="526"/>
      <c r="J657" s="272"/>
      <c r="K657" s="272"/>
      <c r="L657" s="571">
        <f>I657+J657+K657</f>
        <v>0</v>
      </c>
      <c r="M657" s="270">
        <f t="shared" si="188"/>
      </c>
      <c r="N657" s="271"/>
      <c r="O657" s="493"/>
      <c r="P657" s="281"/>
      <c r="Q657" s="351">
        <f>L657</f>
        <v>0</v>
      </c>
      <c r="R657" s="494">
        <f t="shared" si="190"/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90">
        <v>190</v>
      </c>
      <c r="B658" s="180"/>
      <c r="C658" s="140">
        <v>2120</v>
      </c>
      <c r="D658" s="168" t="s">
        <v>346</v>
      </c>
      <c r="E658" s="539">
        <f>F658+G658+H658</f>
        <v>0</v>
      </c>
      <c r="F658" s="526"/>
      <c r="G658" s="272"/>
      <c r="H658" s="272"/>
      <c r="I658" s="526"/>
      <c r="J658" s="272"/>
      <c r="K658" s="272"/>
      <c r="L658" s="571">
        <f>I658+J658+K658</f>
        <v>0</v>
      </c>
      <c r="M658" s="270">
        <f t="shared" si="188"/>
      </c>
      <c r="N658" s="271"/>
      <c r="O658" s="493"/>
      <c r="P658" s="281"/>
      <c r="Q658" s="351">
        <f>L658</f>
        <v>0</v>
      </c>
      <c r="R658" s="494">
        <f t="shared" si="190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200</v>
      </c>
      <c r="B659" s="180"/>
      <c r="C659" s="140">
        <v>2125</v>
      </c>
      <c r="D659" s="162" t="s">
        <v>1276</v>
      </c>
      <c r="E659" s="539">
        <f>F659+G659+H659</f>
        <v>0</v>
      </c>
      <c r="F659" s="526"/>
      <c r="G659" s="272"/>
      <c r="H659" s="272"/>
      <c r="I659" s="526"/>
      <c r="J659" s="272"/>
      <c r="K659" s="272"/>
      <c r="L659" s="571">
        <f>I659+J659+K659</f>
        <v>0</v>
      </c>
      <c r="M659" s="270">
        <f t="shared" si="188"/>
      </c>
      <c r="N659" s="271"/>
      <c r="O659" s="493"/>
      <c r="P659" s="281"/>
      <c r="Q659" s="351">
        <f>L659</f>
        <v>0</v>
      </c>
      <c r="R659" s="494">
        <f t="shared" si="190"/>
        <v>0</v>
      </c>
      <c r="S659" s="271"/>
      <c r="T659" s="352"/>
      <c r="U659" s="357"/>
      <c r="V659" s="357"/>
      <c r="W659" s="357"/>
      <c r="X659" s="357"/>
      <c r="Y659" s="357"/>
      <c r="Z659" s="495"/>
      <c r="AA659" s="349">
        <f t="shared" si="189"/>
        <v>0</v>
      </c>
    </row>
    <row r="660" spans="1:27" ht="18.75" thickBot="1">
      <c r="A660" s="290">
        <v>200</v>
      </c>
      <c r="B660" s="147"/>
      <c r="C660" s="140">
        <v>2140</v>
      </c>
      <c r="D660" s="168" t="s">
        <v>348</v>
      </c>
      <c r="E660" s="539">
        <f>F660+G660+H660</f>
        <v>0</v>
      </c>
      <c r="F660" s="526"/>
      <c r="G660" s="272"/>
      <c r="H660" s="272"/>
      <c r="I660" s="526"/>
      <c r="J660" s="272"/>
      <c r="K660" s="272"/>
      <c r="L660" s="571">
        <f>I660+J660+K660</f>
        <v>0</v>
      </c>
      <c r="M660" s="270">
        <f t="shared" si="188"/>
      </c>
      <c r="N660" s="271"/>
      <c r="O660" s="493"/>
      <c r="P660" s="281"/>
      <c r="Q660" s="351">
        <f>L660</f>
        <v>0</v>
      </c>
      <c r="R660" s="494">
        <f t="shared" si="190"/>
        <v>0</v>
      </c>
      <c r="S660" s="271"/>
      <c r="T660" s="352"/>
      <c r="U660" s="357"/>
      <c r="V660" s="357"/>
      <c r="W660" s="357"/>
      <c r="X660" s="357"/>
      <c r="Y660" s="357"/>
      <c r="Z660" s="495"/>
      <c r="AA660" s="349">
        <f t="shared" si="189"/>
        <v>0</v>
      </c>
    </row>
    <row r="661" spans="1:27" ht="18.75" thickBot="1">
      <c r="A661" s="290">
        <v>205</v>
      </c>
      <c r="B661" s="139"/>
      <c r="C661" s="146">
        <v>2190</v>
      </c>
      <c r="D661" s="609" t="s">
        <v>349</v>
      </c>
      <c r="E661" s="539">
        <f>F661+G661+H661</f>
        <v>0</v>
      </c>
      <c r="F661" s="526"/>
      <c r="G661" s="272"/>
      <c r="H661" s="272"/>
      <c r="I661" s="526"/>
      <c r="J661" s="272"/>
      <c r="K661" s="272"/>
      <c r="L661" s="571">
        <f>I661+J661+K661</f>
        <v>0</v>
      </c>
      <c r="M661" s="270">
        <f t="shared" si="188"/>
      </c>
      <c r="N661" s="271"/>
      <c r="O661" s="493"/>
      <c r="P661" s="281"/>
      <c r="Q661" s="351">
        <f>L661</f>
        <v>0</v>
      </c>
      <c r="R661" s="494">
        <f t="shared" si="190"/>
        <v>0</v>
      </c>
      <c r="S661" s="271"/>
      <c r="T661" s="352"/>
      <c r="U661" s="357"/>
      <c r="V661" s="357"/>
      <c r="W661" s="357"/>
      <c r="X661" s="357"/>
      <c r="Y661" s="357"/>
      <c r="Z661" s="495"/>
      <c r="AA661" s="349">
        <f t="shared" si="189"/>
        <v>0</v>
      </c>
    </row>
    <row r="662" spans="1:27" ht="18.75" thickBot="1">
      <c r="A662" s="290">
        <v>210</v>
      </c>
      <c r="B662" s="143">
        <v>2200</v>
      </c>
      <c r="C662" s="890" t="s">
        <v>350</v>
      </c>
      <c r="D662" s="890"/>
      <c r="E662" s="540">
        <f aca="true" t="shared" si="205" ref="E662:L662">SUM(E663:E664)</f>
        <v>0</v>
      </c>
      <c r="F662" s="353">
        <f t="shared" si="205"/>
        <v>0</v>
      </c>
      <c r="G662" s="279">
        <f t="shared" si="205"/>
        <v>0</v>
      </c>
      <c r="H662" s="279">
        <f>SUM(H663:H664)</f>
        <v>0</v>
      </c>
      <c r="I662" s="353">
        <f t="shared" si="205"/>
        <v>0</v>
      </c>
      <c r="J662" s="279">
        <f t="shared" si="205"/>
        <v>0</v>
      </c>
      <c r="K662" s="279">
        <f t="shared" si="205"/>
        <v>0</v>
      </c>
      <c r="L662" s="279">
        <f t="shared" si="205"/>
        <v>0</v>
      </c>
      <c r="M662" s="270">
        <f t="shared" si="188"/>
      </c>
      <c r="N662" s="271"/>
      <c r="O662" s="354">
        <f>SUM(O663:O664)</f>
        <v>0</v>
      </c>
      <c r="P662" s="355">
        <f>SUM(P663:P664)</f>
        <v>0</v>
      </c>
      <c r="Q662" s="496">
        <f>SUM(Q663:Q664)</f>
        <v>0</v>
      </c>
      <c r="R662" s="497">
        <f>SUM(R663:R664)</f>
        <v>0</v>
      </c>
      <c r="S662" s="271"/>
      <c r="T662" s="356"/>
      <c r="U662" s="367"/>
      <c r="V662" s="367"/>
      <c r="W662" s="367"/>
      <c r="X662" s="367"/>
      <c r="Y662" s="367"/>
      <c r="Z662" s="498"/>
      <c r="AA662" s="349">
        <f t="shared" si="189"/>
        <v>0</v>
      </c>
    </row>
    <row r="663" spans="1:27" ht="18.75" thickBot="1">
      <c r="A663" s="290">
        <v>215</v>
      </c>
      <c r="B663" s="139"/>
      <c r="C663" s="140">
        <v>2221</v>
      </c>
      <c r="D663" s="142" t="s">
        <v>1668</v>
      </c>
      <c r="E663" s="539">
        <f aca="true" t="shared" si="206" ref="E663:E668">F663+G663+H663</f>
        <v>0</v>
      </c>
      <c r="F663" s="526"/>
      <c r="G663" s="272"/>
      <c r="H663" s="272"/>
      <c r="I663" s="526"/>
      <c r="J663" s="272"/>
      <c r="K663" s="272"/>
      <c r="L663" s="571">
        <f aca="true" t="shared" si="207" ref="L663:L668">I663+J663+K663</f>
        <v>0</v>
      </c>
      <c r="M663" s="270">
        <f t="shared" si="188"/>
      </c>
      <c r="N663" s="271"/>
      <c r="O663" s="493"/>
      <c r="P663" s="281"/>
      <c r="Q663" s="351">
        <f aca="true" t="shared" si="208" ref="Q663:Q668">L663</f>
        <v>0</v>
      </c>
      <c r="R663" s="494">
        <f aca="true" t="shared" si="209" ref="R663:R668">O663+P663-Q663</f>
        <v>0</v>
      </c>
      <c r="S663" s="271"/>
      <c r="T663" s="352"/>
      <c r="U663" s="357"/>
      <c r="V663" s="357"/>
      <c r="W663" s="357"/>
      <c r="X663" s="357"/>
      <c r="Y663" s="357"/>
      <c r="Z663" s="495"/>
      <c r="AA663" s="349">
        <f t="shared" si="189"/>
        <v>0</v>
      </c>
    </row>
    <row r="664" spans="1:27" ht="18.75" thickBot="1">
      <c r="A664" s="289">
        <v>220</v>
      </c>
      <c r="B664" s="139"/>
      <c r="C664" s="146">
        <v>2224</v>
      </c>
      <c r="D664" s="145" t="s">
        <v>351</v>
      </c>
      <c r="E664" s="539">
        <f t="shared" si="206"/>
        <v>0</v>
      </c>
      <c r="F664" s="526"/>
      <c r="G664" s="272"/>
      <c r="H664" s="272"/>
      <c r="I664" s="526"/>
      <c r="J664" s="272"/>
      <c r="K664" s="272"/>
      <c r="L664" s="571">
        <f t="shared" si="207"/>
        <v>0</v>
      </c>
      <c r="M664" s="270">
        <f t="shared" si="188"/>
      </c>
      <c r="N664" s="271"/>
      <c r="O664" s="493"/>
      <c r="P664" s="281"/>
      <c r="Q664" s="351">
        <f t="shared" si="208"/>
        <v>0</v>
      </c>
      <c r="R664" s="494">
        <f t="shared" si="209"/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18.75" thickBot="1">
      <c r="A665" s="290">
        <v>225</v>
      </c>
      <c r="B665" s="143">
        <v>2500</v>
      </c>
      <c r="C665" s="895" t="s">
        <v>352</v>
      </c>
      <c r="D665" s="895"/>
      <c r="E665" s="539">
        <f t="shared" si="206"/>
        <v>0</v>
      </c>
      <c r="F665" s="528"/>
      <c r="G665" s="285"/>
      <c r="H665" s="285"/>
      <c r="I665" s="528"/>
      <c r="J665" s="285"/>
      <c r="K665" s="285"/>
      <c r="L665" s="571">
        <f t="shared" si="207"/>
        <v>0</v>
      </c>
      <c r="M665" s="270">
        <f t="shared" si="188"/>
      </c>
      <c r="N665" s="271"/>
      <c r="O665" s="500"/>
      <c r="P665" s="283"/>
      <c r="Q665" s="351">
        <f t="shared" si="208"/>
        <v>0</v>
      </c>
      <c r="R665" s="494">
        <f t="shared" si="209"/>
        <v>0</v>
      </c>
      <c r="S665" s="271"/>
      <c r="T665" s="356"/>
      <c r="U665" s="367"/>
      <c r="V665" s="357"/>
      <c r="W665" s="357"/>
      <c r="X665" s="367"/>
      <c r="Y665" s="357"/>
      <c r="Z665" s="495"/>
      <c r="AA665" s="349">
        <f t="shared" si="189"/>
        <v>0</v>
      </c>
    </row>
    <row r="666" spans="1:27" ht="18.75" thickBot="1">
      <c r="A666" s="290">
        <v>230</v>
      </c>
      <c r="B666" s="143">
        <v>2600</v>
      </c>
      <c r="C666" s="898" t="s">
        <v>353</v>
      </c>
      <c r="D666" s="934"/>
      <c r="E666" s="539">
        <f t="shared" si="206"/>
        <v>0</v>
      </c>
      <c r="F666" s="528"/>
      <c r="G666" s="285"/>
      <c r="H666" s="285"/>
      <c r="I666" s="528"/>
      <c r="J666" s="285"/>
      <c r="K666" s="285"/>
      <c r="L666" s="571">
        <f t="shared" si="207"/>
        <v>0</v>
      </c>
      <c r="M666" s="270">
        <f t="shared" si="188"/>
      </c>
      <c r="N666" s="271"/>
      <c r="O666" s="500"/>
      <c r="P666" s="283"/>
      <c r="Q666" s="351">
        <f t="shared" si="208"/>
        <v>0</v>
      </c>
      <c r="R666" s="494">
        <f t="shared" si="209"/>
        <v>0</v>
      </c>
      <c r="S666" s="271"/>
      <c r="T666" s="356"/>
      <c r="U666" s="367"/>
      <c r="V666" s="357"/>
      <c r="W666" s="357"/>
      <c r="X666" s="36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43">
        <v>2700</v>
      </c>
      <c r="C667" s="898" t="s">
        <v>354</v>
      </c>
      <c r="D667" s="934"/>
      <c r="E667" s="539">
        <f t="shared" si="206"/>
        <v>0</v>
      </c>
      <c r="F667" s="528"/>
      <c r="G667" s="285"/>
      <c r="H667" s="285"/>
      <c r="I667" s="528"/>
      <c r="J667" s="285"/>
      <c r="K667" s="285"/>
      <c r="L667" s="571">
        <f t="shared" si="207"/>
        <v>0</v>
      </c>
      <c r="M667" s="270">
        <f t="shared" si="188"/>
      </c>
      <c r="N667" s="271"/>
      <c r="O667" s="500"/>
      <c r="P667" s="283"/>
      <c r="Q667" s="351">
        <f t="shared" si="208"/>
        <v>0</v>
      </c>
      <c r="R667" s="494">
        <f t="shared" si="209"/>
        <v>0</v>
      </c>
      <c r="S667" s="271"/>
      <c r="T667" s="356"/>
      <c r="U667" s="367"/>
      <c r="V667" s="357"/>
      <c r="W667" s="357"/>
      <c r="X667" s="367"/>
      <c r="Y667" s="357"/>
      <c r="Z667" s="495"/>
      <c r="AA667" s="349">
        <f t="shared" si="189"/>
        <v>0</v>
      </c>
    </row>
    <row r="668" spans="1:27" ht="18.75" thickBot="1">
      <c r="A668" s="289">
        <v>220</v>
      </c>
      <c r="B668" s="143">
        <v>2800</v>
      </c>
      <c r="C668" s="898" t="s">
        <v>355</v>
      </c>
      <c r="D668" s="934"/>
      <c r="E668" s="539">
        <f t="shared" si="206"/>
        <v>0</v>
      </c>
      <c r="F668" s="528"/>
      <c r="G668" s="285"/>
      <c r="H668" s="285"/>
      <c r="I668" s="528"/>
      <c r="J668" s="285"/>
      <c r="K668" s="285"/>
      <c r="L668" s="571">
        <f t="shared" si="207"/>
        <v>0</v>
      </c>
      <c r="M668" s="270">
        <f t="shared" si="188"/>
      </c>
      <c r="N668" s="271"/>
      <c r="O668" s="500"/>
      <c r="P668" s="283"/>
      <c r="Q668" s="351">
        <f t="shared" si="208"/>
        <v>0</v>
      </c>
      <c r="R668" s="494">
        <f t="shared" si="209"/>
        <v>0</v>
      </c>
      <c r="S668" s="271"/>
      <c r="T668" s="356"/>
      <c r="U668" s="367"/>
      <c r="V668" s="357"/>
      <c r="W668" s="357"/>
      <c r="X668" s="367"/>
      <c r="Y668" s="357"/>
      <c r="Z668" s="495"/>
      <c r="AA668" s="349">
        <f t="shared" si="189"/>
        <v>0</v>
      </c>
    </row>
    <row r="669" spans="1:27" ht="18.75" thickBot="1">
      <c r="A669" s="290">
        <v>225</v>
      </c>
      <c r="B669" s="143">
        <v>2900</v>
      </c>
      <c r="C669" s="894" t="s">
        <v>356</v>
      </c>
      <c r="D669" s="935"/>
      <c r="E669" s="540">
        <f aca="true" t="shared" si="210" ref="E669:L669">SUM(E670:E675)</f>
        <v>0</v>
      </c>
      <c r="F669" s="353">
        <f t="shared" si="210"/>
        <v>0</v>
      </c>
      <c r="G669" s="279">
        <f t="shared" si="210"/>
        <v>0</v>
      </c>
      <c r="H669" s="279">
        <f>SUM(H670:H675)</f>
        <v>0</v>
      </c>
      <c r="I669" s="353">
        <f t="shared" si="210"/>
        <v>0</v>
      </c>
      <c r="J669" s="279">
        <f t="shared" si="210"/>
        <v>0</v>
      </c>
      <c r="K669" s="279">
        <f t="shared" si="210"/>
        <v>0</v>
      </c>
      <c r="L669" s="279">
        <f t="shared" si="210"/>
        <v>0</v>
      </c>
      <c r="M669" s="270">
        <f t="shared" si="188"/>
      </c>
      <c r="N669" s="271"/>
      <c r="O669" s="354">
        <f>SUM(O670:O675)</f>
        <v>0</v>
      </c>
      <c r="P669" s="355">
        <f>SUM(P670:P675)</f>
        <v>0</v>
      </c>
      <c r="Q669" s="496">
        <f>SUM(Q670:Q675)</f>
        <v>0</v>
      </c>
      <c r="R669" s="497">
        <f>SUM(R670:R675)</f>
        <v>0</v>
      </c>
      <c r="S669" s="271"/>
      <c r="T669" s="356"/>
      <c r="U669" s="367"/>
      <c r="V669" s="367"/>
      <c r="W669" s="367"/>
      <c r="X669" s="367"/>
      <c r="Y669" s="367"/>
      <c r="Z669" s="498"/>
      <c r="AA669" s="349">
        <f t="shared" si="189"/>
        <v>0</v>
      </c>
    </row>
    <row r="670" spans="1:27" ht="18.75" thickBot="1">
      <c r="A670" s="290">
        <v>230</v>
      </c>
      <c r="B670" s="181"/>
      <c r="C670" s="148">
        <v>2920</v>
      </c>
      <c r="D670" s="360" t="s">
        <v>357</v>
      </c>
      <c r="E670" s="539">
        <f aca="true" t="shared" si="211" ref="E670:E675">F670+G670+H670</f>
        <v>0</v>
      </c>
      <c r="F670" s="526"/>
      <c r="G670" s="272"/>
      <c r="H670" s="272"/>
      <c r="I670" s="526"/>
      <c r="J670" s="272"/>
      <c r="K670" s="272"/>
      <c r="L670" s="571">
        <f aca="true" t="shared" si="212" ref="L670:L675">I670+J670+K670</f>
        <v>0</v>
      </c>
      <c r="M670" s="270">
        <f t="shared" si="188"/>
      </c>
      <c r="N670" s="271"/>
      <c r="O670" s="493"/>
      <c r="P670" s="281"/>
      <c r="Q670" s="351">
        <f aca="true" t="shared" si="213" ref="Q670:Q675">L670</f>
        <v>0</v>
      </c>
      <c r="R670" s="494">
        <f aca="true" t="shared" si="214" ref="R670:R675">O670+P670-Q670</f>
        <v>0</v>
      </c>
      <c r="S670" s="271"/>
      <c r="T670" s="352"/>
      <c r="U670" s="357"/>
      <c r="V670" s="357"/>
      <c r="W670" s="357"/>
      <c r="X670" s="357"/>
      <c r="Y670" s="357"/>
      <c r="Z670" s="495"/>
      <c r="AA670" s="349">
        <f t="shared" si="189"/>
        <v>0</v>
      </c>
    </row>
    <row r="671" spans="1:27" ht="36" customHeight="1" thickBot="1">
      <c r="A671" s="290">
        <v>235</v>
      </c>
      <c r="B671" s="181"/>
      <c r="C671" s="177">
        <v>2969</v>
      </c>
      <c r="D671" s="361" t="s">
        <v>358</v>
      </c>
      <c r="E671" s="539">
        <f t="shared" si="211"/>
        <v>0</v>
      </c>
      <c r="F671" s="526"/>
      <c r="G671" s="272"/>
      <c r="H671" s="272"/>
      <c r="I671" s="526"/>
      <c r="J671" s="272"/>
      <c r="K671" s="272"/>
      <c r="L671" s="571">
        <f t="shared" si="212"/>
        <v>0</v>
      </c>
      <c r="M671" s="270">
        <f t="shared" si="188"/>
      </c>
      <c r="N671" s="271"/>
      <c r="O671" s="493"/>
      <c r="P671" s="281"/>
      <c r="Q671" s="351">
        <f t="shared" si="213"/>
        <v>0</v>
      </c>
      <c r="R671" s="494">
        <f t="shared" si="214"/>
        <v>0</v>
      </c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32.25" thickBot="1">
      <c r="A672" s="290">
        <v>240</v>
      </c>
      <c r="B672" s="181"/>
      <c r="C672" s="177">
        <v>2970</v>
      </c>
      <c r="D672" s="361" t="s">
        <v>359</v>
      </c>
      <c r="E672" s="539">
        <f t="shared" si="211"/>
        <v>0</v>
      </c>
      <c r="F672" s="526"/>
      <c r="G672" s="272"/>
      <c r="H672" s="272"/>
      <c r="I672" s="526"/>
      <c r="J672" s="272"/>
      <c r="K672" s="272"/>
      <c r="L672" s="571">
        <f t="shared" si="212"/>
        <v>0</v>
      </c>
      <c r="M672" s="270">
        <f t="shared" si="188"/>
      </c>
      <c r="N672" s="271"/>
      <c r="O672" s="493"/>
      <c r="P672" s="281"/>
      <c r="Q672" s="351">
        <f t="shared" si="213"/>
        <v>0</v>
      </c>
      <c r="R672" s="494">
        <f t="shared" si="214"/>
        <v>0</v>
      </c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290">
        <v>245</v>
      </c>
      <c r="B673" s="181"/>
      <c r="C673" s="175">
        <v>2989</v>
      </c>
      <c r="D673" s="362" t="s">
        <v>360</v>
      </c>
      <c r="E673" s="539">
        <f t="shared" si="211"/>
        <v>0</v>
      </c>
      <c r="F673" s="526"/>
      <c r="G673" s="272"/>
      <c r="H673" s="272"/>
      <c r="I673" s="526"/>
      <c r="J673" s="272"/>
      <c r="K673" s="272"/>
      <c r="L673" s="571">
        <f t="shared" si="212"/>
        <v>0</v>
      </c>
      <c r="M673" s="270">
        <f t="shared" si="188"/>
      </c>
      <c r="N673" s="271"/>
      <c r="O673" s="493"/>
      <c r="P673" s="281"/>
      <c r="Q673" s="351">
        <f t="shared" si="213"/>
        <v>0</v>
      </c>
      <c r="R673" s="494">
        <f t="shared" si="214"/>
        <v>0</v>
      </c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250</v>
      </c>
      <c r="B674" s="139"/>
      <c r="C674" s="140">
        <v>2991</v>
      </c>
      <c r="D674" s="363" t="s">
        <v>361</v>
      </c>
      <c r="E674" s="539">
        <f t="shared" si="211"/>
        <v>0</v>
      </c>
      <c r="F674" s="526"/>
      <c r="G674" s="272"/>
      <c r="H674" s="272"/>
      <c r="I674" s="526"/>
      <c r="J674" s="272"/>
      <c r="K674" s="272"/>
      <c r="L674" s="571">
        <f t="shared" si="212"/>
        <v>0</v>
      </c>
      <c r="M674" s="270">
        <f t="shared" si="188"/>
      </c>
      <c r="N674" s="271"/>
      <c r="O674" s="493"/>
      <c r="P674" s="281"/>
      <c r="Q674" s="351">
        <f t="shared" si="213"/>
        <v>0</v>
      </c>
      <c r="R674" s="494">
        <f t="shared" si="214"/>
        <v>0</v>
      </c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18.75" thickBot="1">
      <c r="A675" s="290">
        <v>255</v>
      </c>
      <c r="B675" s="139"/>
      <c r="C675" s="146">
        <v>2992</v>
      </c>
      <c r="D675" s="159" t="s">
        <v>362</v>
      </c>
      <c r="E675" s="539">
        <f t="shared" si="211"/>
        <v>0</v>
      </c>
      <c r="F675" s="526"/>
      <c r="G675" s="272"/>
      <c r="H675" s="272"/>
      <c r="I675" s="526"/>
      <c r="J675" s="272"/>
      <c r="K675" s="272"/>
      <c r="L675" s="571">
        <f t="shared" si="212"/>
        <v>0</v>
      </c>
      <c r="M675" s="270">
        <f t="shared" si="188"/>
      </c>
      <c r="N675" s="271"/>
      <c r="O675" s="493"/>
      <c r="P675" s="281"/>
      <c r="Q675" s="351">
        <f t="shared" si="213"/>
        <v>0</v>
      </c>
      <c r="R675" s="494">
        <f t="shared" si="214"/>
        <v>0</v>
      </c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265</v>
      </c>
      <c r="B676" s="143">
        <v>3300</v>
      </c>
      <c r="C676" s="894" t="s">
        <v>363</v>
      </c>
      <c r="D676" s="894"/>
      <c r="E676" s="540">
        <f aca="true" t="shared" si="215" ref="E676:L676">SUM(E677:E682)</f>
        <v>0</v>
      </c>
      <c r="F676" s="353">
        <f t="shared" si="215"/>
        <v>0</v>
      </c>
      <c r="G676" s="279">
        <f t="shared" si="215"/>
        <v>0</v>
      </c>
      <c r="H676" s="279">
        <f>SUM(H677:H682)</f>
        <v>0</v>
      </c>
      <c r="I676" s="353">
        <f t="shared" si="215"/>
        <v>0</v>
      </c>
      <c r="J676" s="279">
        <f t="shared" si="215"/>
        <v>0</v>
      </c>
      <c r="K676" s="279">
        <f t="shared" si="215"/>
        <v>0</v>
      </c>
      <c r="L676" s="279">
        <f t="shared" si="215"/>
        <v>0</v>
      </c>
      <c r="M676" s="270">
        <f t="shared" si="188"/>
      </c>
      <c r="N676" s="271"/>
      <c r="O676" s="356"/>
      <c r="P676" s="367"/>
      <c r="Q676" s="367"/>
      <c r="R676" s="498"/>
      <c r="S676" s="271"/>
      <c r="T676" s="356"/>
      <c r="U676" s="367"/>
      <c r="V676" s="367"/>
      <c r="W676" s="367"/>
      <c r="X676" s="367"/>
      <c r="Y676" s="367"/>
      <c r="Z676" s="498"/>
      <c r="AA676" s="349">
        <f t="shared" si="189"/>
        <v>0</v>
      </c>
    </row>
    <row r="677" spans="1:27" ht="18.75" thickBot="1">
      <c r="A677" s="289">
        <v>270</v>
      </c>
      <c r="B677" s="147"/>
      <c r="C677" s="148">
        <v>3301</v>
      </c>
      <c r="D677" s="541" t="s">
        <v>364</v>
      </c>
      <c r="E677" s="539">
        <f aca="true" t="shared" si="216" ref="E677:E685">F677+G677+H677</f>
        <v>0</v>
      </c>
      <c r="F677" s="526"/>
      <c r="G677" s="272"/>
      <c r="H677" s="272"/>
      <c r="I677" s="526"/>
      <c r="J677" s="272"/>
      <c r="K677" s="272"/>
      <c r="L677" s="571">
        <f aca="true" t="shared" si="217" ref="L677:L685">I677+J677+K677</f>
        <v>0</v>
      </c>
      <c r="M677" s="270">
        <f t="shared" si="188"/>
      </c>
      <c r="N677" s="271"/>
      <c r="O677" s="352"/>
      <c r="P677" s="357"/>
      <c r="Q677" s="357"/>
      <c r="R677" s="495"/>
      <c r="S677" s="271"/>
      <c r="T677" s="352"/>
      <c r="U677" s="357"/>
      <c r="V677" s="357"/>
      <c r="W677" s="357"/>
      <c r="X677" s="357"/>
      <c r="Y677" s="357"/>
      <c r="Z677" s="495"/>
      <c r="AA677" s="349">
        <f t="shared" si="189"/>
        <v>0</v>
      </c>
    </row>
    <row r="678" spans="1:27" ht="18.75" thickBot="1">
      <c r="A678" s="289">
        <v>290</v>
      </c>
      <c r="B678" s="147"/>
      <c r="C678" s="177">
        <v>3302</v>
      </c>
      <c r="D678" s="542" t="s">
        <v>1277</v>
      </c>
      <c r="E678" s="539">
        <f t="shared" si="216"/>
        <v>0</v>
      </c>
      <c r="F678" s="526"/>
      <c r="G678" s="272"/>
      <c r="H678" s="272"/>
      <c r="I678" s="526"/>
      <c r="J678" s="272"/>
      <c r="K678" s="272"/>
      <c r="L678" s="571">
        <f t="shared" si="217"/>
        <v>0</v>
      </c>
      <c r="M678" s="270">
        <f t="shared" si="188"/>
      </c>
      <c r="N678" s="271"/>
      <c r="O678" s="352"/>
      <c r="P678" s="357"/>
      <c r="Q678" s="357"/>
      <c r="R678" s="495"/>
      <c r="S678" s="271"/>
      <c r="T678" s="352"/>
      <c r="U678" s="357"/>
      <c r="V678" s="357"/>
      <c r="W678" s="357"/>
      <c r="X678" s="357"/>
      <c r="Y678" s="357"/>
      <c r="Z678" s="495"/>
      <c r="AA678" s="349">
        <f t="shared" si="189"/>
        <v>0</v>
      </c>
    </row>
    <row r="679" spans="1:27" ht="18.75" thickBot="1">
      <c r="A679" s="358">
        <v>320</v>
      </c>
      <c r="B679" s="147"/>
      <c r="C679" s="177">
        <v>3303</v>
      </c>
      <c r="D679" s="542" t="s">
        <v>366</v>
      </c>
      <c r="E679" s="539">
        <f t="shared" si="216"/>
        <v>0</v>
      </c>
      <c r="F679" s="526"/>
      <c r="G679" s="272"/>
      <c r="H679" s="272"/>
      <c r="I679" s="526"/>
      <c r="J679" s="272"/>
      <c r="K679" s="272"/>
      <c r="L679" s="571">
        <f t="shared" si="217"/>
        <v>0</v>
      </c>
      <c r="M679" s="270">
        <f t="shared" si="188"/>
      </c>
      <c r="N679" s="271"/>
      <c r="O679" s="352"/>
      <c r="P679" s="357"/>
      <c r="Q679" s="357"/>
      <c r="R679" s="495"/>
      <c r="S679" s="271"/>
      <c r="T679" s="352"/>
      <c r="U679" s="357"/>
      <c r="V679" s="357"/>
      <c r="W679" s="357"/>
      <c r="X679" s="357"/>
      <c r="Y679" s="357"/>
      <c r="Z679" s="495"/>
      <c r="AA679" s="349">
        <f t="shared" si="189"/>
        <v>0</v>
      </c>
    </row>
    <row r="680" spans="1:27" ht="18.75" thickBot="1">
      <c r="A680" s="289">
        <v>330</v>
      </c>
      <c r="B680" s="147"/>
      <c r="C680" s="175">
        <v>3304</v>
      </c>
      <c r="D680" s="543" t="s">
        <v>367</v>
      </c>
      <c r="E680" s="539">
        <f t="shared" si="216"/>
        <v>0</v>
      </c>
      <c r="F680" s="526"/>
      <c r="G680" s="272"/>
      <c r="H680" s="272"/>
      <c r="I680" s="526"/>
      <c r="J680" s="272"/>
      <c r="K680" s="272"/>
      <c r="L680" s="571">
        <f t="shared" si="217"/>
        <v>0</v>
      </c>
      <c r="M680" s="270">
        <f t="shared" si="188"/>
      </c>
      <c r="N680" s="271"/>
      <c r="O680" s="352"/>
      <c r="P680" s="357"/>
      <c r="Q680" s="357"/>
      <c r="R680" s="495"/>
      <c r="S680" s="271"/>
      <c r="T680" s="352"/>
      <c r="U680" s="357"/>
      <c r="V680" s="357"/>
      <c r="W680" s="357"/>
      <c r="X680" s="357"/>
      <c r="Y680" s="357"/>
      <c r="Z680" s="495"/>
      <c r="AA680" s="349">
        <f t="shared" si="189"/>
        <v>0</v>
      </c>
    </row>
    <row r="681" spans="1:27" ht="30.75" thickBot="1">
      <c r="A681" s="289">
        <v>350</v>
      </c>
      <c r="B681" s="147"/>
      <c r="C681" s="146">
        <v>3305</v>
      </c>
      <c r="D681" s="544" t="s">
        <v>368</v>
      </c>
      <c r="E681" s="539">
        <f t="shared" si="216"/>
        <v>0</v>
      </c>
      <c r="F681" s="526"/>
      <c r="G681" s="272"/>
      <c r="H681" s="272"/>
      <c r="I681" s="526"/>
      <c r="J681" s="272"/>
      <c r="K681" s="272"/>
      <c r="L681" s="571">
        <f t="shared" si="217"/>
        <v>0</v>
      </c>
      <c r="M681" s="270">
        <f t="shared" si="188"/>
      </c>
      <c r="N681" s="271"/>
      <c r="O681" s="352"/>
      <c r="P681" s="357"/>
      <c r="Q681" s="357"/>
      <c r="R681" s="495"/>
      <c r="S681" s="271"/>
      <c r="T681" s="352"/>
      <c r="U681" s="357"/>
      <c r="V681" s="357"/>
      <c r="W681" s="357"/>
      <c r="X681" s="357"/>
      <c r="Y681" s="357"/>
      <c r="Z681" s="495"/>
      <c r="AA681" s="349">
        <f t="shared" si="189"/>
        <v>0</v>
      </c>
    </row>
    <row r="682" spans="1:27" ht="18.75" thickBot="1">
      <c r="A682" s="290">
        <v>355</v>
      </c>
      <c r="B682" s="147"/>
      <c r="C682" s="146">
        <v>3306</v>
      </c>
      <c r="D682" s="544" t="s">
        <v>369</v>
      </c>
      <c r="E682" s="539">
        <f t="shared" si="216"/>
        <v>0</v>
      </c>
      <c r="F682" s="526"/>
      <c r="G682" s="272"/>
      <c r="H682" s="272"/>
      <c r="I682" s="526"/>
      <c r="J682" s="272"/>
      <c r="K682" s="272"/>
      <c r="L682" s="571">
        <f t="shared" si="217"/>
        <v>0</v>
      </c>
      <c r="M682" s="270">
        <f t="shared" si="188"/>
      </c>
      <c r="N682" s="271"/>
      <c r="O682" s="352"/>
      <c r="P682" s="357"/>
      <c r="Q682" s="357"/>
      <c r="R682" s="495"/>
      <c r="S682" s="271"/>
      <c r="T682" s="352"/>
      <c r="U682" s="357"/>
      <c r="V682" s="357"/>
      <c r="W682" s="357"/>
      <c r="X682" s="357"/>
      <c r="Y682" s="357"/>
      <c r="Z682" s="495"/>
      <c r="AA682" s="349">
        <f t="shared" si="189"/>
        <v>0</v>
      </c>
    </row>
    <row r="683" spans="1:27" ht="18.75" thickBot="1">
      <c r="A683" s="290">
        <v>375</v>
      </c>
      <c r="B683" s="143">
        <v>3900</v>
      </c>
      <c r="C683" s="895" t="s">
        <v>370</v>
      </c>
      <c r="D683" s="896"/>
      <c r="E683" s="539">
        <f t="shared" si="216"/>
        <v>0</v>
      </c>
      <c r="F683" s="528"/>
      <c r="G683" s="285"/>
      <c r="H683" s="285"/>
      <c r="I683" s="528"/>
      <c r="J683" s="285"/>
      <c r="K683" s="285"/>
      <c r="L683" s="571">
        <f t="shared" si="217"/>
        <v>0</v>
      </c>
      <c r="M683" s="270">
        <f aca="true" t="shared" si="218" ref="M683:M729">(IF($E683&lt;&gt;0,$M$2,IF($L683&lt;&gt;0,$M$2,"")))</f>
      </c>
      <c r="N683" s="271"/>
      <c r="O683" s="500"/>
      <c r="P683" s="283"/>
      <c r="Q683" s="355">
        <f aca="true" t="shared" si="219" ref="Q683:Q726">L683</f>
        <v>0</v>
      </c>
      <c r="R683" s="494">
        <f>O683+P683-Q683</f>
        <v>0</v>
      </c>
      <c r="S683" s="271"/>
      <c r="T683" s="500"/>
      <c r="U683" s="283"/>
      <c r="V683" s="501">
        <f>+IF(+(O683+P683)&gt;=L683,+P683,+(+L683-O683))</f>
        <v>0</v>
      </c>
      <c r="W683" s="351">
        <f>T683+U683-V683</f>
        <v>0</v>
      </c>
      <c r="X683" s="283"/>
      <c r="Y683" s="283"/>
      <c r="Z683" s="282"/>
      <c r="AA683" s="349">
        <f aca="true" t="shared" si="220" ref="AA683:AA728">W683-X683-Y683-Z683</f>
        <v>0</v>
      </c>
    </row>
    <row r="684" spans="1:27" ht="18.75" thickBot="1">
      <c r="A684" s="290">
        <v>380</v>
      </c>
      <c r="B684" s="143">
        <v>4000</v>
      </c>
      <c r="C684" s="889" t="s">
        <v>371</v>
      </c>
      <c r="D684" s="889"/>
      <c r="E684" s="539">
        <f t="shared" si="216"/>
        <v>0</v>
      </c>
      <c r="F684" s="528"/>
      <c r="G684" s="285"/>
      <c r="H684" s="285"/>
      <c r="I684" s="528"/>
      <c r="J684" s="285"/>
      <c r="K684" s="285"/>
      <c r="L684" s="571">
        <f t="shared" si="217"/>
        <v>0</v>
      </c>
      <c r="M684" s="270">
        <f t="shared" si="218"/>
      </c>
      <c r="N684" s="271"/>
      <c r="O684" s="500"/>
      <c r="P684" s="283"/>
      <c r="Q684" s="355">
        <f t="shared" si="219"/>
        <v>0</v>
      </c>
      <c r="R684" s="494">
        <f>O684+P684-Q684</f>
        <v>0</v>
      </c>
      <c r="S684" s="271"/>
      <c r="T684" s="356"/>
      <c r="U684" s="367"/>
      <c r="V684" s="367"/>
      <c r="W684" s="357"/>
      <c r="X684" s="367"/>
      <c r="Y684" s="367"/>
      <c r="Z684" s="495"/>
      <c r="AA684" s="349">
        <f t="shared" si="220"/>
        <v>0</v>
      </c>
    </row>
    <row r="685" spans="1:27" ht="18.75" thickBot="1">
      <c r="A685" s="290">
        <v>385</v>
      </c>
      <c r="B685" s="143">
        <v>4100</v>
      </c>
      <c r="C685" s="889" t="s">
        <v>372</v>
      </c>
      <c r="D685" s="889"/>
      <c r="E685" s="539">
        <f t="shared" si="216"/>
        <v>0</v>
      </c>
      <c r="F685" s="528"/>
      <c r="G685" s="285"/>
      <c r="H685" s="285"/>
      <c r="I685" s="528"/>
      <c r="J685" s="285"/>
      <c r="K685" s="285"/>
      <c r="L685" s="571">
        <f t="shared" si="217"/>
        <v>0</v>
      </c>
      <c r="M685" s="270">
        <f t="shared" si="218"/>
      </c>
      <c r="N685" s="271"/>
      <c r="O685" s="356"/>
      <c r="P685" s="367"/>
      <c r="Q685" s="367"/>
      <c r="R685" s="498"/>
      <c r="S685" s="271"/>
      <c r="T685" s="356"/>
      <c r="U685" s="367"/>
      <c r="V685" s="367"/>
      <c r="W685" s="367"/>
      <c r="X685" s="367"/>
      <c r="Y685" s="367"/>
      <c r="Z685" s="498"/>
      <c r="AA685" s="349">
        <f t="shared" si="220"/>
        <v>0</v>
      </c>
    </row>
    <row r="686" spans="1:27" ht="18.75" thickBot="1">
      <c r="A686" s="290">
        <v>390</v>
      </c>
      <c r="B686" s="143">
        <v>4200</v>
      </c>
      <c r="C686" s="894" t="s">
        <v>373</v>
      </c>
      <c r="D686" s="935"/>
      <c r="E686" s="540">
        <f aca="true" t="shared" si="221" ref="E686:L686">SUM(E687:E692)</f>
        <v>0</v>
      </c>
      <c r="F686" s="353">
        <f t="shared" si="221"/>
        <v>0</v>
      </c>
      <c r="G686" s="279">
        <f t="shared" si="221"/>
        <v>0</v>
      </c>
      <c r="H686" s="279">
        <f>SUM(H687:H692)</f>
        <v>0</v>
      </c>
      <c r="I686" s="353">
        <f t="shared" si="221"/>
        <v>0</v>
      </c>
      <c r="J686" s="279">
        <f t="shared" si="221"/>
        <v>0</v>
      </c>
      <c r="K686" s="279">
        <f t="shared" si="221"/>
        <v>0</v>
      </c>
      <c r="L686" s="279">
        <f t="shared" si="221"/>
        <v>0</v>
      </c>
      <c r="M686" s="270">
        <f t="shared" si="218"/>
      </c>
      <c r="N686" s="271"/>
      <c r="O686" s="354">
        <f>SUM(O687:O692)</f>
        <v>0</v>
      </c>
      <c r="P686" s="355">
        <f>SUM(P687:P692)</f>
        <v>0</v>
      </c>
      <c r="Q686" s="496">
        <f>SUM(Q687:Q692)</f>
        <v>0</v>
      </c>
      <c r="R686" s="497">
        <f>SUM(R687:R692)</f>
        <v>0</v>
      </c>
      <c r="S686" s="271"/>
      <c r="T686" s="354">
        <f aca="true" t="shared" si="222" ref="T686:Z686">SUM(T687:T692)</f>
        <v>0</v>
      </c>
      <c r="U686" s="355">
        <f t="shared" si="222"/>
        <v>0</v>
      </c>
      <c r="V686" s="355">
        <f t="shared" si="222"/>
        <v>0</v>
      </c>
      <c r="W686" s="355">
        <f t="shared" si="222"/>
        <v>0</v>
      </c>
      <c r="X686" s="355">
        <f t="shared" si="222"/>
        <v>0</v>
      </c>
      <c r="Y686" s="355">
        <f t="shared" si="222"/>
        <v>0</v>
      </c>
      <c r="Z686" s="497">
        <f t="shared" si="222"/>
        <v>0</v>
      </c>
      <c r="AA686" s="349">
        <f t="shared" si="220"/>
        <v>0</v>
      </c>
    </row>
    <row r="687" spans="1:27" ht="18.75" thickBot="1">
      <c r="A687" s="290">
        <v>395</v>
      </c>
      <c r="B687" s="182"/>
      <c r="C687" s="148">
        <v>4201</v>
      </c>
      <c r="D687" s="141" t="s">
        <v>374</v>
      </c>
      <c r="E687" s="539">
        <f aca="true" t="shared" si="223" ref="E687:E692">F687+G687+H687</f>
        <v>0</v>
      </c>
      <c r="F687" s="526"/>
      <c r="G687" s="272"/>
      <c r="H687" s="272"/>
      <c r="I687" s="526"/>
      <c r="J687" s="272"/>
      <c r="K687" s="272"/>
      <c r="L687" s="571">
        <f aca="true" t="shared" si="224" ref="L687:L692">I687+J687+K687</f>
        <v>0</v>
      </c>
      <c r="M687" s="270">
        <f t="shared" si="218"/>
      </c>
      <c r="N687" s="271"/>
      <c r="O687" s="493"/>
      <c r="P687" s="281"/>
      <c r="Q687" s="351">
        <f t="shared" si="219"/>
        <v>0</v>
      </c>
      <c r="R687" s="494">
        <f aca="true" t="shared" si="225" ref="R687:R692">O687+P687-Q687</f>
        <v>0</v>
      </c>
      <c r="S687" s="271"/>
      <c r="T687" s="493"/>
      <c r="U687" s="281"/>
      <c r="V687" s="501">
        <f aca="true" t="shared" si="226" ref="V687:V692">+IF(+(O687+P687)&gt;=L687,+P687,+(+L687-O687))</f>
        <v>0</v>
      </c>
      <c r="W687" s="351">
        <f aca="true" t="shared" si="227" ref="W687:W692">T687+U687-V687</f>
        <v>0</v>
      </c>
      <c r="X687" s="281"/>
      <c r="Y687" s="281"/>
      <c r="Z687" s="282"/>
      <c r="AA687" s="349">
        <f t="shared" si="220"/>
        <v>0</v>
      </c>
    </row>
    <row r="688" spans="1:27" ht="18.75" thickBot="1">
      <c r="A688" s="284">
        <v>397</v>
      </c>
      <c r="B688" s="182"/>
      <c r="C688" s="140">
        <v>4202</v>
      </c>
      <c r="D688" s="142" t="s">
        <v>375</v>
      </c>
      <c r="E688" s="539">
        <f t="shared" si="223"/>
        <v>0</v>
      </c>
      <c r="F688" s="526"/>
      <c r="G688" s="272"/>
      <c r="H688" s="272"/>
      <c r="I688" s="526"/>
      <c r="J688" s="272"/>
      <c r="K688" s="272"/>
      <c r="L688" s="571">
        <f t="shared" si="224"/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t="shared" si="225"/>
        <v>0</v>
      </c>
      <c r="S688" s="271"/>
      <c r="T688" s="493"/>
      <c r="U688" s="281"/>
      <c r="V688" s="501">
        <f t="shared" si="226"/>
        <v>0</v>
      </c>
      <c r="W688" s="351">
        <f t="shared" si="227"/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273">
        <v>398</v>
      </c>
      <c r="B689" s="182"/>
      <c r="C689" s="140">
        <v>4214</v>
      </c>
      <c r="D689" s="142" t="s">
        <v>376</v>
      </c>
      <c r="E689" s="539">
        <f t="shared" si="223"/>
        <v>0</v>
      </c>
      <c r="F689" s="526"/>
      <c r="G689" s="272"/>
      <c r="H689" s="272"/>
      <c r="I689" s="526"/>
      <c r="J689" s="272"/>
      <c r="K689" s="272"/>
      <c r="L689" s="571">
        <f t="shared" si="224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25"/>
        <v>0</v>
      </c>
      <c r="S689" s="271"/>
      <c r="T689" s="493"/>
      <c r="U689" s="281"/>
      <c r="V689" s="501">
        <f t="shared" si="226"/>
        <v>0</v>
      </c>
      <c r="W689" s="351">
        <f t="shared" si="227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73">
        <v>399</v>
      </c>
      <c r="B690" s="182"/>
      <c r="C690" s="140">
        <v>4217</v>
      </c>
      <c r="D690" s="142" t="s">
        <v>377</v>
      </c>
      <c r="E690" s="539">
        <f t="shared" si="223"/>
        <v>0</v>
      </c>
      <c r="F690" s="526"/>
      <c r="G690" s="272"/>
      <c r="H690" s="272"/>
      <c r="I690" s="526"/>
      <c r="J690" s="272"/>
      <c r="K690" s="272"/>
      <c r="L690" s="571">
        <f t="shared" si="224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25"/>
        <v>0</v>
      </c>
      <c r="S690" s="271"/>
      <c r="T690" s="493"/>
      <c r="U690" s="281"/>
      <c r="V690" s="501">
        <f t="shared" si="226"/>
        <v>0</v>
      </c>
      <c r="W690" s="351">
        <f t="shared" si="227"/>
        <v>0</v>
      </c>
      <c r="X690" s="281"/>
      <c r="Y690" s="281"/>
      <c r="Z690" s="282"/>
      <c r="AA690" s="349">
        <f t="shared" si="220"/>
        <v>0</v>
      </c>
    </row>
    <row r="691" spans="1:27" ht="32.25" thickBot="1">
      <c r="A691" s="273">
        <v>400</v>
      </c>
      <c r="B691" s="182"/>
      <c r="C691" s="140">
        <v>4218</v>
      </c>
      <c r="D691" s="149" t="s">
        <v>378</v>
      </c>
      <c r="E691" s="539">
        <f t="shared" si="223"/>
        <v>0</v>
      </c>
      <c r="F691" s="526"/>
      <c r="G691" s="272"/>
      <c r="H691" s="272"/>
      <c r="I691" s="526"/>
      <c r="J691" s="272"/>
      <c r="K691" s="272"/>
      <c r="L691" s="571">
        <f t="shared" si="224"/>
        <v>0</v>
      </c>
      <c r="M691" s="270">
        <f t="shared" si="218"/>
      </c>
      <c r="N691" s="271"/>
      <c r="O691" s="493"/>
      <c r="P691" s="281"/>
      <c r="Q691" s="351">
        <f t="shared" si="219"/>
        <v>0</v>
      </c>
      <c r="R691" s="494">
        <f t="shared" si="225"/>
        <v>0</v>
      </c>
      <c r="S691" s="271"/>
      <c r="T691" s="493"/>
      <c r="U691" s="281"/>
      <c r="V691" s="501">
        <f t="shared" si="226"/>
        <v>0</v>
      </c>
      <c r="W691" s="351">
        <f t="shared" si="227"/>
        <v>0</v>
      </c>
      <c r="X691" s="281"/>
      <c r="Y691" s="281"/>
      <c r="Z691" s="282"/>
      <c r="AA691" s="349">
        <f t="shared" si="220"/>
        <v>0</v>
      </c>
    </row>
    <row r="692" spans="1:27" ht="18.75" thickBot="1">
      <c r="A692" s="273">
        <v>401</v>
      </c>
      <c r="B692" s="182"/>
      <c r="C692" s="140">
        <v>4219</v>
      </c>
      <c r="D692" s="162" t="s">
        <v>379</v>
      </c>
      <c r="E692" s="539">
        <f t="shared" si="223"/>
        <v>0</v>
      </c>
      <c r="F692" s="526"/>
      <c r="G692" s="272"/>
      <c r="H692" s="272"/>
      <c r="I692" s="526"/>
      <c r="J692" s="272"/>
      <c r="K692" s="272"/>
      <c r="L692" s="571">
        <f t="shared" si="224"/>
        <v>0</v>
      </c>
      <c r="M692" s="270">
        <f t="shared" si="218"/>
      </c>
      <c r="N692" s="271"/>
      <c r="O692" s="493"/>
      <c r="P692" s="281"/>
      <c r="Q692" s="351">
        <f t="shared" si="219"/>
        <v>0</v>
      </c>
      <c r="R692" s="494">
        <f t="shared" si="225"/>
        <v>0</v>
      </c>
      <c r="S692" s="271"/>
      <c r="T692" s="493"/>
      <c r="U692" s="281"/>
      <c r="V692" s="501">
        <f t="shared" si="226"/>
        <v>0</v>
      </c>
      <c r="W692" s="351">
        <f t="shared" si="227"/>
        <v>0</v>
      </c>
      <c r="X692" s="281"/>
      <c r="Y692" s="281"/>
      <c r="Z692" s="282"/>
      <c r="AA692" s="349">
        <f t="shared" si="220"/>
        <v>0</v>
      </c>
    </row>
    <row r="693" spans="1:27" ht="18.75" thickBot="1">
      <c r="A693" s="273">
        <v>402</v>
      </c>
      <c r="B693" s="143">
        <v>4300</v>
      </c>
      <c r="C693" s="890" t="s">
        <v>380</v>
      </c>
      <c r="D693" s="890"/>
      <c r="E693" s="540">
        <f aca="true" t="shared" si="228" ref="E693:L693">SUM(E694:E696)</f>
        <v>0</v>
      </c>
      <c r="F693" s="353">
        <f t="shared" si="228"/>
        <v>0</v>
      </c>
      <c r="G693" s="279">
        <f t="shared" si="228"/>
        <v>0</v>
      </c>
      <c r="H693" s="279">
        <f>SUM(H694:H696)</f>
        <v>0</v>
      </c>
      <c r="I693" s="353">
        <f t="shared" si="228"/>
        <v>0</v>
      </c>
      <c r="J693" s="279">
        <f t="shared" si="228"/>
        <v>0</v>
      </c>
      <c r="K693" s="279">
        <f t="shared" si="228"/>
        <v>0</v>
      </c>
      <c r="L693" s="279">
        <f t="shared" si="228"/>
        <v>0</v>
      </c>
      <c r="M693" s="270">
        <f t="shared" si="218"/>
      </c>
      <c r="N693" s="271"/>
      <c r="O693" s="354">
        <f>SUM(O694:O696)</f>
        <v>0</v>
      </c>
      <c r="P693" s="355">
        <f>SUM(P694:P696)</f>
        <v>0</v>
      </c>
      <c r="Q693" s="496">
        <f>SUM(Q694:Q696)</f>
        <v>0</v>
      </c>
      <c r="R693" s="497">
        <f>SUM(R694:R696)</f>
        <v>0</v>
      </c>
      <c r="S693" s="271"/>
      <c r="T693" s="354">
        <f aca="true" t="shared" si="229" ref="T693:Z693">SUM(T694:T696)</f>
        <v>0</v>
      </c>
      <c r="U693" s="355">
        <f t="shared" si="229"/>
        <v>0</v>
      </c>
      <c r="V693" s="355">
        <f t="shared" si="229"/>
        <v>0</v>
      </c>
      <c r="W693" s="355">
        <f t="shared" si="229"/>
        <v>0</v>
      </c>
      <c r="X693" s="355">
        <f t="shared" si="229"/>
        <v>0</v>
      </c>
      <c r="Y693" s="355">
        <f t="shared" si="229"/>
        <v>0</v>
      </c>
      <c r="Z693" s="497">
        <f t="shared" si="229"/>
        <v>0</v>
      </c>
      <c r="AA693" s="349">
        <f t="shared" si="220"/>
        <v>0</v>
      </c>
    </row>
    <row r="694" spans="1:27" ht="18.75" thickBot="1">
      <c r="A694" s="368">
        <v>404</v>
      </c>
      <c r="B694" s="182"/>
      <c r="C694" s="148">
        <v>4301</v>
      </c>
      <c r="D694" s="172" t="s">
        <v>381</v>
      </c>
      <c r="E694" s="539">
        <f aca="true" t="shared" si="230" ref="E694:E699">F694+G694+H694</f>
        <v>0</v>
      </c>
      <c r="F694" s="526"/>
      <c r="G694" s="272"/>
      <c r="H694" s="272"/>
      <c r="I694" s="526"/>
      <c r="J694" s="272"/>
      <c r="K694" s="272"/>
      <c r="L694" s="571">
        <f aca="true" t="shared" si="231" ref="L694:L699">I694+J694+K694</f>
        <v>0</v>
      </c>
      <c r="M694" s="270">
        <f t="shared" si="218"/>
      </c>
      <c r="N694" s="271"/>
      <c r="O694" s="493"/>
      <c r="P694" s="281"/>
      <c r="Q694" s="351">
        <f t="shared" si="219"/>
        <v>0</v>
      </c>
      <c r="R694" s="494">
        <f aca="true" t="shared" si="232" ref="R694:R699">O694+P694-Q694</f>
        <v>0</v>
      </c>
      <c r="S694" s="271"/>
      <c r="T694" s="493"/>
      <c r="U694" s="281"/>
      <c r="V694" s="501">
        <f aca="true" t="shared" si="233" ref="V694:V699">+IF(+(O694+P694)&gt;=L694,+P694,+(+L694-O694))</f>
        <v>0</v>
      </c>
      <c r="W694" s="351">
        <f aca="true" t="shared" si="234" ref="W694:W699">T694+U694-V694</f>
        <v>0</v>
      </c>
      <c r="X694" s="281"/>
      <c r="Y694" s="281"/>
      <c r="Z694" s="282"/>
      <c r="AA694" s="349">
        <f t="shared" si="220"/>
        <v>0</v>
      </c>
    </row>
    <row r="695" spans="1:27" ht="18.75" thickBot="1">
      <c r="A695" s="368">
        <v>404</v>
      </c>
      <c r="B695" s="182"/>
      <c r="C695" s="140">
        <v>4302</v>
      </c>
      <c r="D695" s="142" t="s">
        <v>1278</v>
      </c>
      <c r="E695" s="539">
        <f t="shared" si="230"/>
        <v>0</v>
      </c>
      <c r="F695" s="526"/>
      <c r="G695" s="272"/>
      <c r="H695" s="272"/>
      <c r="I695" s="526"/>
      <c r="J695" s="272"/>
      <c r="K695" s="272"/>
      <c r="L695" s="571">
        <f t="shared" si="231"/>
        <v>0</v>
      </c>
      <c r="M695" s="270">
        <f t="shared" si="218"/>
      </c>
      <c r="N695" s="271"/>
      <c r="O695" s="493"/>
      <c r="P695" s="281"/>
      <c r="Q695" s="351">
        <f t="shared" si="219"/>
        <v>0</v>
      </c>
      <c r="R695" s="494">
        <f t="shared" si="232"/>
        <v>0</v>
      </c>
      <c r="S695" s="271"/>
      <c r="T695" s="493"/>
      <c r="U695" s="281"/>
      <c r="V695" s="501">
        <f t="shared" si="233"/>
        <v>0</v>
      </c>
      <c r="W695" s="351">
        <f t="shared" si="234"/>
        <v>0</v>
      </c>
      <c r="X695" s="281"/>
      <c r="Y695" s="281"/>
      <c r="Z695" s="282"/>
      <c r="AA695" s="349">
        <f t="shared" si="220"/>
        <v>0</v>
      </c>
    </row>
    <row r="696" spans="1:27" ht="18.75" thickBot="1">
      <c r="A696" s="289">
        <v>440</v>
      </c>
      <c r="B696" s="182"/>
      <c r="C696" s="146">
        <v>4309</v>
      </c>
      <c r="D696" s="152" t="s">
        <v>383</v>
      </c>
      <c r="E696" s="539">
        <f t="shared" si="230"/>
        <v>0</v>
      </c>
      <c r="F696" s="526"/>
      <c r="G696" s="272"/>
      <c r="H696" s="272"/>
      <c r="I696" s="526"/>
      <c r="J696" s="272"/>
      <c r="K696" s="272"/>
      <c r="L696" s="571">
        <f t="shared" si="231"/>
        <v>0</v>
      </c>
      <c r="M696" s="270">
        <f t="shared" si="218"/>
      </c>
      <c r="N696" s="271"/>
      <c r="O696" s="493"/>
      <c r="P696" s="281"/>
      <c r="Q696" s="351">
        <f t="shared" si="219"/>
        <v>0</v>
      </c>
      <c r="R696" s="494">
        <f t="shared" si="232"/>
        <v>0</v>
      </c>
      <c r="S696" s="271"/>
      <c r="T696" s="493"/>
      <c r="U696" s="281"/>
      <c r="V696" s="501">
        <f t="shared" si="233"/>
        <v>0</v>
      </c>
      <c r="W696" s="351">
        <f t="shared" si="234"/>
        <v>0</v>
      </c>
      <c r="X696" s="281"/>
      <c r="Y696" s="281"/>
      <c r="Z696" s="282"/>
      <c r="AA696" s="349">
        <f t="shared" si="220"/>
        <v>0</v>
      </c>
    </row>
    <row r="697" spans="1:27" ht="18.75" thickBot="1">
      <c r="A697" s="289">
        <v>450</v>
      </c>
      <c r="B697" s="143">
        <v>4400</v>
      </c>
      <c r="C697" s="895" t="s">
        <v>384</v>
      </c>
      <c r="D697" s="895"/>
      <c r="E697" s="539">
        <f t="shared" si="230"/>
        <v>0</v>
      </c>
      <c r="F697" s="528"/>
      <c r="G697" s="285"/>
      <c r="H697" s="285"/>
      <c r="I697" s="528"/>
      <c r="J697" s="285"/>
      <c r="K697" s="285"/>
      <c r="L697" s="571">
        <f t="shared" si="231"/>
        <v>0</v>
      </c>
      <c r="M697" s="270">
        <f t="shared" si="218"/>
      </c>
      <c r="N697" s="271"/>
      <c r="O697" s="500"/>
      <c r="P697" s="283"/>
      <c r="Q697" s="355">
        <f t="shared" si="219"/>
        <v>0</v>
      </c>
      <c r="R697" s="494">
        <f t="shared" si="232"/>
        <v>0</v>
      </c>
      <c r="S697" s="271"/>
      <c r="T697" s="500"/>
      <c r="U697" s="283"/>
      <c r="V697" s="501">
        <f t="shared" si="233"/>
        <v>0</v>
      </c>
      <c r="W697" s="351">
        <f t="shared" si="234"/>
        <v>0</v>
      </c>
      <c r="X697" s="283"/>
      <c r="Y697" s="283"/>
      <c r="Z697" s="282"/>
      <c r="AA697" s="349">
        <f t="shared" si="220"/>
        <v>0</v>
      </c>
    </row>
    <row r="698" spans="1:27" ht="18.75" thickBot="1">
      <c r="A698" s="289">
        <v>495</v>
      </c>
      <c r="B698" s="143">
        <v>4500</v>
      </c>
      <c r="C698" s="889" t="s">
        <v>1245</v>
      </c>
      <c r="D698" s="889"/>
      <c r="E698" s="539">
        <f t="shared" si="230"/>
        <v>0</v>
      </c>
      <c r="F698" s="528"/>
      <c r="G698" s="285"/>
      <c r="H698" s="285"/>
      <c r="I698" s="528"/>
      <c r="J698" s="285"/>
      <c r="K698" s="285"/>
      <c r="L698" s="571">
        <f t="shared" si="231"/>
        <v>0</v>
      </c>
      <c r="M698" s="270">
        <f t="shared" si="218"/>
      </c>
      <c r="N698" s="271"/>
      <c r="O698" s="500"/>
      <c r="P698" s="283"/>
      <c r="Q698" s="355">
        <f t="shared" si="219"/>
        <v>0</v>
      </c>
      <c r="R698" s="494">
        <f t="shared" si="232"/>
        <v>0</v>
      </c>
      <c r="S698" s="271"/>
      <c r="T698" s="500"/>
      <c r="U698" s="283"/>
      <c r="V698" s="501">
        <f t="shared" si="233"/>
        <v>0</v>
      </c>
      <c r="W698" s="351">
        <f t="shared" si="234"/>
        <v>0</v>
      </c>
      <c r="X698" s="283"/>
      <c r="Y698" s="283"/>
      <c r="Z698" s="282"/>
      <c r="AA698" s="349">
        <f t="shared" si="220"/>
        <v>0</v>
      </c>
    </row>
    <row r="699" spans="1:27" ht="18.75" thickBot="1">
      <c r="A699" s="290">
        <v>500</v>
      </c>
      <c r="B699" s="143">
        <v>4600</v>
      </c>
      <c r="C699" s="898" t="s">
        <v>385</v>
      </c>
      <c r="D699" s="899"/>
      <c r="E699" s="539">
        <f t="shared" si="230"/>
        <v>0</v>
      </c>
      <c r="F699" s="528"/>
      <c r="G699" s="285"/>
      <c r="H699" s="285"/>
      <c r="I699" s="528"/>
      <c r="J699" s="285"/>
      <c r="K699" s="285"/>
      <c r="L699" s="571">
        <f t="shared" si="231"/>
        <v>0</v>
      </c>
      <c r="M699" s="270">
        <f t="shared" si="218"/>
      </c>
      <c r="N699" s="271"/>
      <c r="O699" s="500"/>
      <c r="P699" s="283"/>
      <c r="Q699" s="355">
        <f t="shared" si="219"/>
        <v>0</v>
      </c>
      <c r="R699" s="494">
        <f t="shared" si="232"/>
        <v>0</v>
      </c>
      <c r="S699" s="271"/>
      <c r="T699" s="500"/>
      <c r="U699" s="283"/>
      <c r="V699" s="501">
        <f t="shared" si="233"/>
        <v>0</v>
      </c>
      <c r="W699" s="351">
        <f t="shared" si="234"/>
        <v>0</v>
      </c>
      <c r="X699" s="283"/>
      <c r="Y699" s="283"/>
      <c r="Z699" s="282"/>
      <c r="AA699" s="349">
        <f t="shared" si="220"/>
        <v>0</v>
      </c>
    </row>
    <row r="700" spans="1:27" ht="18.75" thickBot="1">
      <c r="A700" s="290">
        <v>505</v>
      </c>
      <c r="B700" s="143">
        <v>4900</v>
      </c>
      <c r="C700" s="894" t="s">
        <v>418</v>
      </c>
      <c r="D700" s="894"/>
      <c r="E700" s="540">
        <f aca="true" t="shared" si="235" ref="E700:L700">+E701+E702</f>
        <v>0</v>
      </c>
      <c r="F700" s="353">
        <f t="shared" si="235"/>
        <v>0</v>
      </c>
      <c r="G700" s="279">
        <f t="shared" si="235"/>
        <v>0</v>
      </c>
      <c r="H700" s="279">
        <f>+H701+H702</f>
        <v>0</v>
      </c>
      <c r="I700" s="353">
        <f t="shared" si="235"/>
        <v>0</v>
      </c>
      <c r="J700" s="279">
        <f t="shared" si="235"/>
        <v>0</v>
      </c>
      <c r="K700" s="279">
        <f t="shared" si="235"/>
        <v>0</v>
      </c>
      <c r="L700" s="279">
        <f t="shared" si="235"/>
        <v>0</v>
      </c>
      <c r="M700" s="270">
        <f t="shared" si="218"/>
      </c>
      <c r="N700" s="271"/>
      <c r="O700" s="356"/>
      <c r="P700" s="367"/>
      <c r="Q700" s="367"/>
      <c r="R700" s="498"/>
      <c r="S700" s="271"/>
      <c r="T700" s="356"/>
      <c r="U700" s="367"/>
      <c r="V700" s="367"/>
      <c r="W700" s="367"/>
      <c r="X700" s="367"/>
      <c r="Y700" s="367"/>
      <c r="Z700" s="498"/>
      <c r="AA700" s="349">
        <f t="shared" si="220"/>
        <v>0</v>
      </c>
    </row>
    <row r="701" spans="1:27" ht="18.75" thickBot="1">
      <c r="A701" s="290">
        <v>510</v>
      </c>
      <c r="B701" s="182"/>
      <c r="C701" s="148">
        <v>4901</v>
      </c>
      <c r="D701" s="183" t="s">
        <v>419</v>
      </c>
      <c r="E701" s="539">
        <f>F701+G701+H701</f>
        <v>0</v>
      </c>
      <c r="F701" s="526"/>
      <c r="G701" s="272"/>
      <c r="H701" s="272"/>
      <c r="I701" s="526"/>
      <c r="J701" s="272"/>
      <c r="K701" s="272"/>
      <c r="L701" s="571">
        <f>I701+J701+K701</f>
        <v>0</v>
      </c>
      <c r="M701" s="270">
        <f t="shared" si="218"/>
      </c>
      <c r="N701" s="271"/>
      <c r="O701" s="352"/>
      <c r="P701" s="357"/>
      <c r="Q701" s="357"/>
      <c r="R701" s="495"/>
      <c r="S701" s="271"/>
      <c r="T701" s="352"/>
      <c r="U701" s="357"/>
      <c r="V701" s="357"/>
      <c r="W701" s="357"/>
      <c r="X701" s="357"/>
      <c r="Y701" s="357"/>
      <c r="Z701" s="495"/>
      <c r="AA701" s="349">
        <f t="shared" si="220"/>
        <v>0</v>
      </c>
    </row>
    <row r="702" spans="1:27" ht="18.75" thickBot="1">
      <c r="A702" s="290">
        <v>515</v>
      </c>
      <c r="B702" s="182"/>
      <c r="C702" s="146">
        <v>4902</v>
      </c>
      <c r="D702" s="152" t="s">
        <v>420</v>
      </c>
      <c r="E702" s="539">
        <f>F702+G702+H702</f>
        <v>0</v>
      </c>
      <c r="F702" s="526"/>
      <c r="G702" s="272"/>
      <c r="H702" s="272"/>
      <c r="I702" s="526"/>
      <c r="J702" s="272"/>
      <c r="K702" s="272"/>
      <c r="L702" s="571">
        <f>I702+J702+K702</f>
        <v>0</v>
      </c>
      <c r="M702" s="270">
        <f t="shared" si="218"/>
      </c>
      <c r="N702" s="271"/>
      <c r="O702" s="352"/>
      <c r="P702" s="357"/>
      <c r="Q702" s="357"/>
      <c r="R702" s="495"/>
      <c r="S702" s="271"/>
      <c r="T702" s="352"/>
      <c r="U702" s="357"/>
      <c r="V702" s="357"/>
      <c r="W702" s="357"/>
      <c r="X702" s="357"/>
      <c r="Y702" s="357"/>
      <c r="Z702" s="495"/>
      <c r="AA702" s="349">
        <f t="shared" si="220"/>
        <v>0</v>
      </c>
    </row>
    <row r="703" spans="1:27" ht="18.75" thickBot="1">
      <c r="A703" s="290">
        <v>520</v>
      </c>
      <c r="B703" s="184">
        <v>5100</v>
      </c>
      <c r="C703" s="897" t="s">
        <v>386</v>
      </c>
      <c r="D703" s="897"/>
      <c r="E703" s="539">
        <f>F703+G703+H703</f>
        <v>0</v>
      </c>
      <c r="F703" s="564"/>
      <c r="G703" s="502"/>
      <c r="H703" s="502"/>
      <c r="I703" s="564"/>
      <c r="J703" s="502"/>
      <c r="K703" s="502"/>
      <c r="L703" s="571">
        <f>I703+J703+K703</f>
        <v>0</v>
      </c>
      <c r="M703" s="270">
        <f t="shared" si="218"/>
      </c>
      <c r="N703" s="271"/>
      <c r="O703" s="503"/>
      <c r="P703" s="504"/>
      <c r="Q703" s="370">
        <f t="shared" si="219"/>
        <v>0</v>
      </c>
      <c r="R703" s="494">
        <f>O703+P703-Q703</f>
        <v>0</v>
      </c>
      <c r="S703" s="271"/>
      <c r="T703" s="503"/>
      <c r="U703" s="504"/>
      <c r="V703" s="501">
        <f>+IF(+(O703+P703)&gt;=L703,+P703,+(+L703-O703))</f>
        <v>0</v>
      </c>
      <c r="W703" s="351">
        <f>T703+U703-V703</f>
        <v>0</v>
      </c>
      <c r="X703" s="504"/>
      <c r="Y703" s="504"/>
      <c r="Z703" s="282"/>
      <c r="AA703" s="349">
        <f t="shared" si="220"/>
        <v>0</v>
      </c>
    </row>
    <row r="704" spans="1:27" ht="18.75" thickBot="1">
      <c r="A704" s="290">
        <v>525</v>
      </c>
      <c r="B704" s="184">
        <v>5200</v>
      </c>
      <c r="C704" s="906" t="s">
        <v>387</v>
      </c>
      <c r="D704" s="906"/>
      <c r="E704" s="848">
        <f aca="true" t="shared" si="236" ref="E704:L704">SUM(E705:E711)</f>
        <v>0</v>
      </c>
      <c r="F704" s="565">
        <f t="shared" si="236"/>
        <v>0</v>
      </c>
      <c r="G704" s="505">
        <f t="shared" si="236"/>
        <v>0</v>
      </c>
      <c r="H704" s="505">
        <f>SUM(H705:H711)</f>
        <v>0</v>
      </c>
      <c r="I704" s="565">
        <f t="shared" si="236"/>
        <v>0</v>
      </c>
      <c r="J704" s="505">
        <f t="shared" si="236"/>
        <v>0</v>
      </c>
      <c r="K704" s="505">
        <f t="shared" si="236"/>
        <v>0</v>
      </c>
      <c r="L704" s="505">
        <f t="shared" si="236"/>
        <v>0</v>
      </c>
      <c r="M704" s="270">
        <f t="shared" si="218"/>
      </c>
      <c r="N704" s="271"/>
      <c r="O704" s="369">
        <f>SUM(O705:O711)</f>
        <v>0</v>
      </c>
      <c r="P704" s="370">
        <f>SUM(P705:P711)</f>
        <v>0</v>
      </c>
      <c r="Q704" s="506">
        <f>SUM(Q705:Q711)</f>
        <v>0</v>
      </c>
      <c r="R704" s="507">
        <f>SUM(R705:R711)</f>
        <v>0</v>
      </c>
      <c r="S704" s="271"/>
      <c r="T704" s="369">
        <f aca="true" t="shared" si="237" ref="T704:Z704">SUM(T705:T711)</f>
        <v>0</v>
      </c>
      <c r="U704" s="370">
        <f t="shared" si="237"/>
        <v>0</v>
      </c>
      <c r="V704" s="370">
        <f t="shared" si="237"/>
        <v>0</v>
      </c>
      <c r="W704" s="370">
        <f t="shared" si="237"/>
        <v>0</v>
      </c>
      <c r="X704" s="370">
        <f t="shared" si="237"/>
        <v>0</v>
      </c>
      <c r="Y704" s="370">
        <f t="shared" si="237"/>
        <v>0</v>
      </c>
      <c r="Z704" s="507">
        <f t="shared" si="237"/>
        <v>0</v>
      </c>
      <c r="AA704" s="349">
        <f t="shared" si="220"/>
        <v>0</v>
      </c>
    </row>
    <row r="705" spans="1:27" ht="18.75" thickBot="1">
      <c r="A705" s="289">
        <v>635</v>
      </c>
      <c r="B705" s="185"/>
      <c r="C705" s="186">
        <v>5201</v>
      </c>
      <c r="D705" s="187" t="s">
        <v>388</v>
      </c>
      <c r="E705" s="539">
        <f aca="true" t="shared" si="238" ref="E705:E711">F705+G705+H705</f>
        <v>0</v>
      </c>
      <c r="F705" s="566"/>
      <c r="G705" s="508"/>
      <c r="H705" s="508"/>
      <c r="I705" s="566"/>
      <c r="J705" s="508"/>
      <c r="K705" s="508"/>
      <c r="L705" s="571">
        <f aca="true" t="shared" si="239" ref="L705:L711">I705+J705+K705</f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aca="true" t="shared" si="240" ref="R705:R711">O705+P705-Q705</f>
        <v>0</v>
      </c>
      <c r="S705" s="271"/>
      <c r="T705" s="509"/>
      <c r="U705" s="510"/>
      <c r="V705" s="501">
        <f aca="true" t="shared" si="241" ref="V705:V711">+IF(+(O705+P705)&gt;=L705,+P705,+(+L705-O705))</f>
        <v>0</v>
      </c>
      <c r="W705" s="351">
        <f aca="true" t="shared" si="242" ref="W705:W711">T705+U705-V705</f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90">
        <v>640</v>
      </c>
      <c r="B706" s="185"/>
      <c r="C706" s="188">
        <v>5202</v>
      </c>
      <c r="D706" s="189" t="s">
        <v>389</v>
      </c>
      <c r="E706" s="539">
        <f t="shared" si="238"/>
        <v>0</v>
      </c>
      <c r="F706" s="566"/>
      <c r="G706" s="508"/>
      <c r="H706" s="508"/>
      <c r="I706" s="566"/>
      <c r="J706" s="508"/>
      <c r="K706" s="508"/>
      <c r="L706" s="571">
        <f t="shared" si="239"/>
        <v>0</v>
      </c>
      <c r="M706" s="270">
        <f t="shared" si="218"/>
      </c>
      <c r="N706" s="271"/>
      <c r="O706" s="509"/>
      <c r="P706" s="510"/>
      <c r="Q706" s="373">
        <f t="shared" si="219"/>
        <v>0</v>
      </c>
      <c r="R706" s="494">
        <f t="shared" si="240"/>
        <v>0</v>
      </c>
      <c r="S706" s="271"/>
      <c r="T706" s="509"/>
      <c r="U706" s="510"/>
      <c r="V706" s="501">
        <f t="shared" si="241"/>
        <v>0</v>
      </c>
      <c r="W706" s="351">
        <f t="shared" si="242"/>
        <v>0</v>
      </c>
      <c r="X706" s="510"/>
      <c r="Y706" s="510"/>
      <c r="Z706" s="282"/>
      <c r="AA706" s="349">
        <f t="shared" si="220"/>
        <v>0</v>
      </c>
    </row>
    <row r="707" spans="1:27" ht="18.75" thickBot="1">
      <c r="A707" s="290">
        <v>645</v>
      </c>
      <c r="B707" s="185"/>
      <c r="C707" s="188">
        <v>5203</v>
      </c>
      <c r="D707" s="189" t="s">
        <v>1121</v>
      </c>
      <c r="E707" s="539">
        <f t="shared" si="238"/>
        <v>0</v>
      </c>
      <c r="F707" s="566"/>
      <c r="G707" s="508"/>
      <c r="H707" s="508"/>
      <c r="I707" s="566"/>
      <c r="J707" s="508"/>
      <c r="K707" s="508"/>
      <c r="L707" s="571">
        <f t="shared" si="239"/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 t="shared" si="240"/>
        <v>0</v>
      </c>
      <c r="S707" s="271"/>
      <c r="T707" s="509"/>
      <c r="U707" s="510"/>
      <c r="V707" s="501">
        <f t="shared" si="241"/>
        <v>0</v>
      </c>
      <c r="W707" s="351">
        <f t="shared" si="242"/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650</v>
      </c>
      <c r="B708" s="185"/>
      <c r="C708" s="188">
        <v>5204</v>
      </c>
      <c r="D708" s="189" t="s">
        <v>1122</v>
      </c>
      <c r="E708" s="539">
        <f t="shared" si="238"/>
        <v>0</v>
      </c>
      <c r="F708" s="566"/>
      <c r="G708" s="508"/>
      <c r="H708" s="508"/>
      <c r="I708" s="566"/>
      <c r="J708" s="508"/>
      <c r="K708" s="508"/>
      <c r="L708" s="571">
        <f t="shared" si="239"/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 t="shared" si="240"/>
        <v>0</v>
      </c>
      <c r="S708" s="271"/>
      <c r="T708" s="509"/>
      <c r="U708" s="510"/>
      <c r="V708" s="501">
        <f t="shared" si="241"/>
        <v>0</v>
      </c>
      <c r="W708" s="351">
        <f t="shared" si="242"/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655</v>
      </c>
      <c r="B709" s="185"/>
      <c r="C709" s="188">
        <v>5205</v>
      </c>
      <c r="D709" s="189" t="s">
        <v>1123</v>
      </c>
      <c r="E709" s="539">
        <f t="shared" si="238"/>
        <v>0</v>
      </c>
      <c r="F709" s="566"/>
      <c r="G709" s="508"/>
      <c r="H709" s="508"/>
      <c r="I709" s="566"/>
      <c r="J709" s="508"/>
      <c r="K709" s="508"/>
      <c r="L709" s="571">
        <f t="shared" si="239"/>
        <v>0</v>
      </c>
      <c r="M709" s="270">
        <f t="shared" si="218"/>
      </c>
      <c r="N709" s="271"/>
      <c r="O709" s="509"/>
      <c r="P709" s="510"/>
      <c r="Q709" s="373">
        <f t="shared" si="219"/>
        <v>0</v>
      </c>
      <c r="R709" s="494">
        <f t="shared" si="240"/>
        <v>0</v>
      </c>
      <c r="S709" s="271"/>
      <c r="T709" s="509"/>
      <c r="U709" s="510"/>
      <c r="V709" s="501">
        <f t="shared" si="241"/>
        <v>0</v>
      </c>
      <c r="W709" s="351">
        <f t="shared" si="242"/>
        <v>0</v>
      </c>
      <c r="X709" s="510"/>
      <c r="Y709" s="510"/>
      <c r="Z709" s="282"/>
      <c r="AA709" s="349">
        <f t="shared" si="220"/>
        <v>0</v>
      </c>
    </row>
    <row r="710" spans="1:27" ht="18.75" thickBot="1">
      <c r="A710" s="289">
        <v>665</v>
      </c>
      <c r="B710" s="185"/>
      <c r="C710" s="188">
        <v>5206</v>
      </c>
      <c r="D710" s="189" t="s">
        <v>1124</v>
      </c>
      <c r="E710" s="539">
        <f t="shared" si="238"/>
        <v>0</v>
      </c>
      <c r="F710" s="566"/>
      <c r="G710" s="508"/>
      <c r="H710" s="508"/>
      <c r="I710" s="566"/>
      <c r="J710" s="508"/>
      <c r="K710" s="508"/>
      <c r="L710" s="571">
        <f t="shared" si="239"/>
        <v>0</v>
      </c>
      <c r="M710" s="270">
        <f t="shared" si="218"/>
      </c>
      <c r="N710" s="271"/>
      <c r="O710" s="509"/>
      <c r="P710" s="510"/>
      <c r="Q710" s="373">
        <f t="shared" si="219"/>
        <v>0</v>
      </c>
      <c r="R710" s="494">
        <f t="shared" si="240"/>
        <v>0</v>
      </c>
      <c r="S710" s="271"/>
      <c r="T710" s="509"/>
      <c r="U710" s="510"/>
      <c r="V710" s="501">
        <f t="shared" si="241"/>
        <v>0</v>
      </c>
      <c r="W710" s="351">
        <f t="shared" si="242"/>
        <v>0</v>
      </c>
      <c r="X710" s="510"/>
      <c r="Y710" s="510"/>
      <c r="Z710" s="282"/>
      <c r="AA710" s="349">
        <f t="shared" si="220"/>
        <v>0</v>
      </c>
    </row>
    <row r="711" spans="1:27" ht="18.75" thickBot="1">
      <c r="A711" s="289">
        <v>675</v>
      </c>
      <c r="B711" s="185"/>
      <c r="C711" s="190">
        <v>5219</v>
      </c>
      <c r="D711" s="191" t="s">
        <v>1125</v>
      </c>
      <c r="E711" s="539">
        <f t="shared" si="238"/>
        <v>0</v>
      </c>
      <c r="F711" s="566"/>
      <c r="G711" s="508"/>
      <c r="H711" s="508"/>
      <c r="I711" s="566"/>
      <c r="J711" s="508"/>
      <c r="K711" s="508"/>
      <c r="L711" s="571">
        <f t="shared" si="239"/>
        <v>0</v>
      </c>
      <c r="M711" s="270">
        <f t="shared" si="218"/>
      </c>
      <c r="N711" s="271"/>
      <c r="O711" s="509"/>
      <c r="P711" s="510"/>
      <c r="Q711" s="373">
        <f t="shared" si="219"/>
        <v>0</v>
      </c>
      <c r="R711" s="494">
        <f t="shared" si="240"/>
        <v>0</v>
      </c>
      <c r="S711" s="271"/>
      <c r="T711" s="509"/>
      <c r="U711" s="510"/>
      <c r="V711" s="501">
        <f t="shared" si="241"/>
        <v>0</v>
      </c>
      <c r="W711" s="351">
        <f t="shared" si="242"/>
        <v>0</v>
      </c>
      <c r="X711" s="510"/>
      <c r="Y711" s="510"/>
      <c r="Z711" s="282"/>
      <c r="AA711" s="349">
        <f t="shared" si="220"/>
        <v>0</v>
      </c>
    </row>
    <row r="712" spans="1:27" ht="18.75" thickBot="1">
      <c r="A712" s="289">
        <v>685</v>
      </c>
      <c r="B712" s="184">
        <v>5300</v>
      </c>
      <c r="C712" s="907" t="s">
        <v>1126</v>
      </c>
      <c r="D712" s="907"/>
      <c r="E712" s="848">
        <f aca="true" t="shared" si="243" ref="E712:L712">SUM(E713:E714)</f>
        <v>0</v>
      </c>
      <c r="F712" s="565">
        <f t="shared" si="243"/>
        <v>0</v>
      </c>
      <c r="G712" s="505">
        <f t="shared" si="243"/>
        <v>0</v>
      </c>
      <c r="H712" s="505">
        <f>SUM(H713:H714)</f>
        <v>0</v>
      </c>
      <c r="I712" s="565">
        <f t="shared" si="243"/>
        <v>0</v>
      </c>
      <c r="J712" s="505">
        <f t="shared" si="243"/>
        <v>0</v>
      </c>
      <c r="K712" s="505">
        <f t="shared" si="243"/>
        <v>0</v>
      </c>
      <c r="L712" s="505">
        <f t="shared" si="243"/>
        <v>0</v>
      </c>
      <c r="M712" s="270">
        <f t="shared" si="218"/>
      </c>
      <c r="N712" s="271"/>
      <c r="O712" s="369">
        <f>SUM(O713:O714)</f>
        <v>0</v>
      </c>
      <c r="P712" s="370">
        <f>SUM(P713:P714)</f>
        <v>0</v>
      </c>
      <c r="Q712" s="506">
        <f>SUM(Q713:Q714)</f>
        <v>0</v>
      </c>
      <c r="R712" s="507">
        <f>SUM(R713:R714)</f>
        <v>0</v>
      </c>
      <c r="S712" s="271"/>
      <c r="T712" s="369">
        <f aca="true" t="shared" si="244" ref="T712:Z712">SUM(T713:T714)</f>
        <v>0</v>
      </c>
      <c r="U712" s="370">
        <f t="shared" si="244"/>
        <v>0</v>
      </c>
      <c r="V712" s="370">
        <f t="shared" si="244"/>
        <v>0</v>
      </c>
      <c r="W712" s="370">
        <f t="shared" si="244"/>
        <v>0</v>
      </c>
      <c r="X712" s="370">
        <f t="shared" si="244"/>
        <v>0</v>
      </c>
      <c r="Y712" s="370">
        <f t="shared" si="244"/>
        <v>0</v>
      </c>
      <c r="Z712" s="507">
        <f t="shared" si="244"/>
        <v>0</v>
      </c>
      <c r="AA712" s="349">
        <f t="shared" si="220"/>
        <v>0</v>
      </c>
    </row>
    <row r="713" spans="1:27" ht="18.75" thickBot="1">
      <c r="A713" s="290">
        <v>690</v>
      </c>
      <c r="B713" s="185"/>
      <c r="C713" s="186">
        <v>5301</v>
      </c>
      <c r="D713" s="187" t="s">
        <v>1669</v>
      </c>
      <c r="E713" s="539">
        <f>F713+G713+H713</f>
        <v>0</v>
      </c>
      <c r="F713" s="566"/>
      <c r="G713" s="508"/>
      <c r="H713" s="508"/>
      <c r="I713" s="566"/>
      <c r="J713" s="508"/>
      <c r="K713" s="508"/>
      <c r="L713" s="571">
        <f>I713+J713+K713</f>
        <v>0</v>
      </c>
      <c r="M713" s="270">
        <f t="shared" si="218"/>
      </c>
      <c r="N713" s="271"/>
      <c r="O713" s="509"/>
      <c r="P713" s="510"/>
      <c r="Q713" s="373">
        <f t="shared" si="219"/>
        <v>0</v>
      </c>
      <c r="R713" s="494">
        <f>O713+P713-Q713</f>
        <v>0</v>
      </c>
      <c r="S713" s="271"/>
      <c r="T713" s="509"/>
      <c r="U713" s="510"/>
      <c r="V713" s="501">
        <f>+IF(+(O713+P713)&gt;=L713,+P713,+(+L713-O713))</f>
        <v>0</v>
      </c>
      <c r="W713" s="351">
        <f>T713+U713-V713</f>
        <v>0</v>
      </c>
      <c r="X713" s="510"/>
      <c r="Y713" s="510"/>
      <c r="Z713" s="282"/>
      <c r="AA713" s="349">
        <f t="shared" si="220"/>
        <v>0</v>
      </c>
    </row>
    <row r="714" spans="1:27" ht="18.75" thickBot="1">
      <c r="A714" s="290">
        <v>695</v>
      </c>
      <c r="B714" s="185"/>
      <c r="C714" s="190">
        <v>5309</v>
      </c>
      <c r="D714" s="191" t="s">
        <v>1127</v>
      </c>
      <c r="E714" s="539">
        <f>F714+G714+H714</f>
        <v>0</v>
      </c>
      <c r="F714" s="566"/>
      <c r="G714" s="508"/>
      <c r="H714" s="508"/>
      <c r="I714" s="566"/>
      <c r="J714" s="508"/>
      <c r="K714" s="508"/>
      <c r="L714" s="571">
        <f>I714+J714+K714</f>
        <v>0</v>
      </c>
      <c r="M714" s="270">
        <f t="shared" si="218"/>
      </c>
      <c r="N714" s="271"/>
      <c r="O714" s="509"/>
      <c r="P714" s="510"/>
      <c r="Q714" s="373">
        <f t="shared" si="219"/>
        <v>0</v>
      </c>
      <c r="R714" s="494">
        <f>O714+P714-Q714</f>
        <v>0</v>
      </c>
      <c r="S714" s="271"/>
      <c r="T714" s="509"/>
      <c r="U714" s="510"/>
      <c r="V714" s="501">
        <f>+IF(+(O714+P714)&gt;=L714,+P714,+(+L714-O714))</f>
        <v>0</v>
      </c>
      <c r="W714" s="351">
        <f>T714+U714-V714</f>
        <v>0</v>
      </c>
      <c r="X714" s="510"/>
      <c r="Y714" s="510"/>
      <c r="Z714" s="282"/>
      <c r="AA714" s="349">
        <f t="shared" si="220"/>
        <v>0</v>
      </c>
    </row>
    <row r="715" spans="1:27" ht="18.75" thickBot="1">
      <c r="A715" s="289">
        <v>700</v>
      </c>
      <c r="B715" s="184">
        <v>5400</v>
      </c>
      <c r="C715" s="897" t="s">
        <v>1218</v>
      </c>
      <c r="D715" s="897"/>
      <c r="E715" s="539">
        <f>F715+G715+H715</f>
        <v>0</v>
      </c>
      <c r="F715" s="564"/>
      <c r="G715" s="502"/>
      <c r="H715" s="502"/>
      <c r="I715" s="564"/>
      <c r="J715" s="502"/>
      <c r="K715" s="502"/>
      <c r="L715" s="571">
        <f>I715+J715+K715</f>
        <v>0</v>
      </c>
      <c r="M715" s="270">
        <f t="shared" si="218"/>
      </c>
      <c r="N715" s="271"/>
      <c r="O715" s="503"/>
      <c r="P715" s="504"/>
      <c r="Q715" s="370">
        <f t="shared" si="219"/>
        <v>0</v>
      </c>
      <c r="R715" s="494">
        <f>O715+P715-Q715</f>
        <v>0</v>
      </c>
      <c r="S715" s="271"/>
      <c r="T715" s="503"/>
      <c r="U715" s="504"/>
      <c r="V715" s="501">
        <f>+IF(+(O715+P715)&gt;=L715,+P715,+(+L715-O715))</f>
        <v>0</v>
      </c>
      <c r="W715" s="351">
        <f>T715+U715-V715</f>
        <v>0</v>
      </c>
      <c r="X715" s="504"/>
      <c r="Y715" s="504"/>
      <c r="Z715" s="282"/>
      <c r="AA715" s="349">
        <f t="shared" si="220"/>
        <v>0</v>
      </c>
    </row>
    <row r="716" spans="1:27" ht="18.75" thickBot="1">
      <c r="A716" s="289">
        <v>710</v>
      </c>
      <c r="B716" s="143">
        <v>5500</v>
      </c>
      <c r="C716" s="894" t="s">
        <v>1219</v>
      </c>
      <c r="D716" s="894"/>
      <c r="E716" s="540">
        <f aca="true" t="shared" si="245" ref="E716:L716">SUM(E717:E720)</f>
        <v>0</v>
      </c>
      <c r="F716" s="353">
        <f t="shared" si="245"/>
        <v>0</v>
      </c>
      <c r="G716" s="279">
        <f t="shared" si="245"/>
        <v>0</v>
      </c>
      <c r="H716" s="279">
        <f>SUM(H717:H720)</f>
        <v>0</v>
      </c>
      <c r="I716" s="353">
        <f t="shared" si="245"/>
        <v>0</v>
      </c>
      <c r="J716" s="279">
        <f t="shared" si="245"/>
        <v>0</v>
      </c>
      <c r="K716" s="279">
        <f t="shared" si="245"/>
        <v>0</v>
      </c>
      <c r="L716" s="279">
        <f t="shared" si="245"/>
        <v>0</v>
      </c>
      <c r="M716" s="270">
        <f t="shared" si="218"/>
      </c>
      <c r="N716" s="271"/>
      <c r="O716" s="354">
        <f>SUM(O717:O720)</f>
        <v>0</v>
      </c>
      <c r="P716" s="355">
        <f>SUM(P717:P720)</f>
        <v>0</v>
      </c>
      <c r="Q716" s="496">
        <f>SUM(Q717:Q720)</f>
        <v>0</v>
      </c>
      <c r="R716" s="497">
        <f>SUM(R717:R720)</f>
        <v>0</v>
      </c>
      <c r="S716" s="271"/>
      <c r="T716" s="354">
        <f aca="true" t="shared" si="246" ref="T716:Z716">SUM(T717:T720)</f>
        <v>0</v>
      </c>
      <c r="U716" s="355">
        <f t="shared" si="246"/>
        <v>0</v>
      </c>
      <c r="V716" s="355">
        <f t="shared" si="246"/>
        <v>0</v>
      </c>
      <c r="W716" s="355">
        <f t="shared" si="246"/>
        <v>0</v>
      </c>
      <c r="X716" s="355">
        <f t="shared" si="246"/>
        <v>0</v>
      </c>
      <c r="Y716" s="355">
        <f t="shared" si="246"/>
        <v>0</v>
      </c>
      <c r="Z716" s="497">
        <f t="shared" si="246"/>
        <v>0</v>
      </c>
      <c r="AA716" s="349">
        <f t="shared" si="220"/>
        <v>0</v>
      </c>
    </row>
    <row r="717" spans="1:27" ht="18.75" thickBot="1">
      <c r="A717" s="290">
        <v>715</v>
      </c>
      <c r="B717" s="182"/>
      <c r="C717" s="148">
        <v>5501</v>
      </c>
      <c r="D717" s="172" t="s">
        <v>1220</v>
      </c>
      <c r="E717" s="539">
        <f>F717+G717+H717</f>
        <v>0</v>
      </c>
      <c r="F717" s="526"/>
      <c r="G717" s="272"/>
      <c r="H717" s="272"/>
      <c r="I717" s="526"/>
      <c r="J717" s="272"/>
      <c r="K717" s="272"/>
      <c r="L717" s="571">
        <f>I717+J717+K717</f>
        <v>0</v>
      </c>
      <c r="M717" s="270">
        <f t="shared" si="218"/>
      </c>
      <c r="N717" s="271"/>
      <c r="O717" s="493"/>
      <c r="P717" s="281"/>
      <c r="Q717" s="351">
        <f t="shared" si="219"/>
        <v>0</v>
      </c>
      <c r="R717" s="494">
        <f>O717+P717-Q717</f>
        <v>0</v>
      </c>
      <c r="S717" s="271"/>
      <c r="T717" s="493"/>
      <c r="U717" s="281"/>
      <c r="V717" s="501">
        <f>+IF(+(O717+P717)&gt;=L717,+P717,+(+L717-O717))</f>
        <v>0</v>
      </c>
      <c r="W717" s="351">
        <f>T717+U717-V717</f>
        <v>0</v>
      </c>
      <c r="X717" s="281"/>
      <c r="Y717" s="281"/>
      <c r="Z717" s="282"/>
      <c r="AA717" s="349">
        <f t="shared" si="220"/>
        <v>0</v>
      </c>
    </row>
    <row r="718" spans="1:27" ht="18.75" thickBot="1">
      <c r="A718" s="290">
        <v>720</v>
      </c>
      <c r="B718" s="182"/>
      <c r="C718" s="140">
        <v>5502</v>
      </c>
      <c r="D718" s="149" t="s">
        <v>1221</v>
      </c>
      <c r="E718" s="539">
        <f>F718+G718+H718</f>
        <v>0</v>
      </c>
      <c r="F718" s="526"/>
      <c r="G718" s="272"/>
      <c r="H718" s="272"/>
      <c r="I718" s="526"/>
      <c r="J718" s="272"/>
      <c r="K718" s="272"/>
      <c r="L718" s="571">
        <f>I718+J718+K718</f>
        <v>0</v>
      </c>
      <c r="M718" s="270">
        <f t="shared" si="218"/>
      </c>
      <c r="N718" s="271"/>
      <c r="O718" s="493"/>
      <c r="P718" s="281"/>
      <c r="Q718" s="351">
        <f t="shared" si="219"/>
        <v>0</v>
      </c>
      <c r="R718" s="494">
        <f>O718+P718-Q718</f>
        <v>0</v>
      </c>
      <c r="S718" s="271"/>
      <c r="T718" s="493"/>
      <c r="U718" s="281"/>
      <c r="V718" s="501">
        <f>+IF(+(O718+P718)&gt;=L718,+P718,+(+L718-O718))</f>
        <v>0</v>
      </c>
      <c r="W718" s="351">
        <f>T718+U718-V718</f>
        <v>0</v>
      </c>
      <c r="X718" s="281"/>
      <c r="Y718" s="281"/>
      <c r="Z718" s="282"/>
      <c r="AA718" s="349">
        <f t="shared" si="220"/>
        <v>0</v>
      </c>
    </row>
    <row r="719" spans="1:27" ht="18.75" thickBot="1">
      <c r="A719" s="290">
        <v>725</v>
      </c>
      <c r="B719" s="182"/>
      <c r="C719" s="140">
        <v>5503</v>
      </c>
      <c r="D719" s="142" t="s">
        <v>1222</v>
      </c>
      <c r="E719" s="539">
        <f>F719+G719+H719</f>
        <v>0</v>
      </c>
      <c r="F719" s="526"/>
      <c r="G719" s="272"/>
      <c r="H719" s="272"/>
      <c r="I719" s="526"/>
      <c r="J719" s="272"/>
      <c r="K719" s="272"/>
      <c r="L719" s="571">
        <f>I719+J719+K719</f>
        <v>0</v>
      </c>
      <c r="M719" s="270">
        <f t="shared" si="218"/>
      </c>
      <c r="N719" s="271"/>
      <c r="O719" s="493"/>
      <c r="P719" s="281"/>
      <c r="Q719" s="351">
        <f t="shared" si="219"/>
        <v>0</v>
      </c>
      <c r="R719" s="494">
        <f>O719+P719-Q719</f>
        <v>0</v>
      </c>
      <c r="S719" s="271"/>
      <c r="T719" s="493"/>
      <c r="U719" s="281"/>
      <c r="V719" s="501">
        <f>+IF(+(O719+P719)&gt;=L719,+P719,+(+L719-O719))</f>
        <v>0</v>
      </c>
      <c r="W719" s="351">
        <f>T719+U719-V719</f>
        <v>0</v>
      </c>
      <c r="X719" s="281"/>
      <c r="Y719" s="281"/>
      <c r="Z719" s="282"/>
      <c r="AA719" s="349">
        <f t="shared" si="220"/>
        <v>0</v>
      </c>
    </row>
    <row r="720" spans="1:27" ht="18.75" thickBot="1">
      <c r="A720" s="290">
        <v>730</v>
      </c>
      <c r="B720" s="182"/>
      <c r="C720" s="140">
        <v>5504</v>
      </c>
      <c r="D720" s="149" t="s">
        <v>1223</v>
      </c>
      <c r="E720" s="539">
        <f>F720+G720+H720</f>
        <v>0</v>
      </c>
      <c r="F720" s="526"/>
      <c r="G720" s="272"/>
      <c r="H720" s="272"/>
      <c r="I720" s="526"/>
      <c r="J720" s="272"/>
      <c r="K720" s="272"/>
      <c r="L720" s="571">
        <f>I720+J720+K720</f>
        <v>0</v>
      </c>
      <c r="M720" s="270">
        <f t="shared" si="218"/>
      </c>
      <c r="N720" s="271"/>
      <c r="O720" s="493"/>
      <c r="P720" s="281"/>
      <c r="Q720" s="351">
        <f t="shared" si="219"/>
        <v>0</v>
      </c>
      <c r="R720" s="494">
        <f>O720+P720-Q720</f>
        <v>0</v>
      </c>
      <c r="S720" s="271"/>
      <c r="T720" s="493"/>
      <c r="U720" s="281"/>
      <c r="V720" s="501">
        <f>+IF(+(O720+P720)&gt;=L720,+P720,+(+L720-O720))</f>
        <v>0</v>
      </c>
      <c r="W720" s="351">
        <f>T720+U720-V720</f>
        <v>0</v>
      </c>
      <c r="X720" s="281"/>
      <c r="Y720" s="281"/>
      <c r="Z720" s="282"/>
      <c r="AA720" s="349">
        <f t="shared" si="220"/>
        <v>0</v>
      </c>
    </row>
    <row r="721" spans="1:27" ht="18.75" thickBot="1">
      <c r="A721" s="290">
        <v>735</v>
      </c>
      <c r="B721" s="184">
        <v>5700</v>
      </c>
      <c r="C721" s="900" t="s">
        <v>1224</v>
      </c>
      <c r="D721" s="901"/>
      <c r="E721" s="848">
        <f aca="true" t="shared" si="247" ref="E721:L721">SUM(E722:E724)</f>
        <v>0</v>
      </c>
      <c r="F721" s="565">
        <f t="shared" si="247"/>
        <v>0</v>
      </c>
      <c r="G721" s="505">
        <f t="shared" si="247"/>
        <v>0</v>
      </c>
      <c r="H721" s="505">
        <f>SUM(H722:H724)</f>
        <v>0</v>
      </c>
      <c r="I721" s="565">
        <f t="shared" si="247"/>
        <v>0</v>
      </c>
      <c r="J721" s="505">
        <f t="shared" si="247"/>
        <v>0</v>
      </c>
      <c r="K721" s="505">
        <f t="shared" si="247"/>
        <v>0</v>
      </c>
      <c r="L721" s="505">
        <f t="shared" si="247"/>
        <v>0</v>
      </c>
      <c r="M721" s="270">
        <f t="shared" si="218"/>
      </c>
      <c r="N721" s="271"/>
      <c r="O721" s="369">
        <f>SUM(O722:O724)</f>
        <v>0</v>
      </c>
      <c r="P721" s="370">
        <f>SUM(P722:P724)</f>
        <v>0</v>
      </c>
      <c r="Q721" s="506">
        <f>SUM(Q722:Q723)</f>
        <v>0</v>
      </c>
      <c r="R721" s="507">
        <f>SUM(R722:R724)</f>
        <v>0</v>
      </c>
      <c r="S721" s="271"/>
      <c r="T721" s="369">
        <f>SUM(T722:T724)</f>
        <v>0</v>
      </c>
      <c r="U721" s="370">
        <f>SUM(U722:U724)</f>
        <v>0</v>
      </c>
      <c r="V721" s="370">
        <f>SUM(V722:V724)</f>
        <v>0</v>
      </c>
      <c r="W721" s="370">
        <f>SUM(W722:W724)</f>
        <v>0</v>
      </c>
      <c r="X721" s="370">
        <f>SUM(X722:X724)</f>
        <v>0</v>
      </c>
      <c r="Y721" s="370">
        <f>SUM(Y722:Y723)</f>
        <v>0</v>
      </c>
      <c r="Z721" s="507">
        <f>SUM(Z722:Z724)</f>
        <v>0</v>
      </c>
      <c r="AA721" s="349">
        <f t="shared" si="220"/>
        <v>0</v>
      </c>
    </row>
    <row r="722" spans="1:27" ht="18.75" thickBot="1">
      <c r="A722" s="290">
        <v>740</v>
      </c>
      <c r="B722" s="185"/>
      <c r="C722" s="186">
        <v>5701</v>
      </c>
      <c r="D722" s="187" t="s">
        <v>1225</v>
      </c>
      <c r="E722" s="539">
        <f>F722+G722+H722</f>
        <v>0</v>
      </c>
      <c r="F722" s="566"/>
      <c r="G722" s="508"/>
      <c r="H722" s="508"/>
      <c r="I722" s="566"/>
      <c r="J722" s="508"/>
      <c r="K722" s="508"/>
      <c r="L722" s="571">
        <f>I722+J722+K722</f>
        <v>0</v>
      </c>
      <c r="M722" s="270">
        <f t="shared" si="218"/>
      </c>
      <c r="N722" s="271"/>
      <c r="O722" s="509"/>
      <c r="P722" s="510"/>
      <c r="Q722" s="373">
        <f t="shared" si="219"/>
        <v>0</v>
      </c>
      <c r="R722" s="494">
        <f>O722+P722-Q722</f>
        <v>0</v>
      </c>
      <c r="S722" s="271"/>
      <c r="T722" s="509"/>
      <c r="U722" s="510"/>
      <c r="V722" s="501">
        <f>+IF(+(O722+P722)&gt;=L722,+P722,+(+L722-O722))</f>
        <v>0</v>
      </c>
      <c r="W722" s="351">
        <f>T722+U722-V722</f>
        <v>0</v>
      </c>
      <c r="X722" s="510"/>
      <c r="Y722" s="510"/>
      <c r="Z722" s="282"/>
      <c r="AA722" s="349">
        <f t="shared" si="220"/>
        <v>0</v>
      </c>
    </row>
    <row r="723" spans="1:27" ht="18.75" thickBot="1">
      <c r="A723" s="290">
        <v>745</v>
      </c>
      <c r="B723" s="185"/>
      <c r="C723" s="190">
        <v>5702</v>
      </c>
      <c r="D723" s="191" t="s">
        <v>1226</v>
      </c>
      <c r="E723" s="539">
        <f>F723+G723+H723</f>
        <v>0</v>
      </c>
      <c r="F723" s="566"/>
      <c r="G723" s="508"/>
      <c r="H723" s="508"/>
      <c r="I723" s="566"/>
      <c r="J723" s="508"/>
      <c r="K723" s="508"/>
      <c r="L723" s="571">
        <f>I723+J723+K723</f>
        <v>0</v>
      </c>
      <c r="M723" s="270">
        <f t="shared" si="218"/>
      </c>
      <c r="N723" s="271"/>
      <c r="O723" s="509"/>
      <c r="P723" s="510"/>
      <c r="Q723" s="373">
        <f t="shared" si="219"/>
        <v>0</v>
      </c>
      <c r="R723" s="494">
        <f>O723+P723-Q723</f>
        <v>0</v>
      </c>
      <c r="S723" s="271"/>
      <c r="T723" s="509"/>
      <c r="U723" s="510"/>
      <c r="V723" s="501">
        <f>+IF(+(O723+P723)&gt;=L723,+P723,+(+L723-O723))</f>
        <v>0</v>
      </c>
      <c r="W723" s="351">
        <f>T723+U723-V723</f>
        <v>0</v>
      </c>
      <c r="X723" s="510"/>
      <c r="Y723" s="510"/>
      <c r="Z723" s="282"/>
      <c r="AA723" s="349">
        <f t="shared" si="220"/>
        <v>0</v>
      </c>
    </row>
    <row r="724" spans="1:27" ht="19.5" thickBot="1">
      <c r="A724" s="289">
        <v>750</v>
      </c>
      <c r="B724" s="139"/>
      <c r="C724" s="192">
        <v>4071</v>
      </c>
      <c r="D724" s="545" t="s">
        <v>1227</v>
      </c>
      <c r="E724" s="539">
        <f>F724+G724+H724</f>
        <v>0</v>
      </c>
      <c r="F724" s="534"/>
      <c r="G724" s="304"/>
      <c r="H724" s="304"/>
      <c r="I724" s="534"/>
      <c r="J724" s="304"/>
      <c r="K724" s="304"/>
      <c r="L724" s="571">
        <f>I724+J724+K724</f>
        <v>0</v>
      </c>
      <c r="M724" s="270">
        <f t="shared" si="218"/>
      </c>
      <c r="N724" s="271"/>
      <c r="O724" s="375"/>
      <c r="P724" s="357"/>
      <c r="Q724" s="357"/>
      <c r="R724" s="511"/>
      <c r="S724" s="271"/>
      <c r="T724" s="352"/>
      <c r="U724" s="357"/>
      <c r="V724" s="357"/>
      <c r="W724" s="357"/>
      <c r="X724" s="357"/>
      <c r="Y724" s="357"/>
      <c r="Z724" s="495"/>
      <c r="AA724" s="349">
        <f t="shared" si="220"/>
        <v>0</v>
      </c>
    </row>
    <row r="725" spans="1:27" ht="36" customHeight="1">
      <c r="A725" s="290">
        <v>755</v>
      </c>
      <c r="B725" s="182"/>
      <c r="C725" s="193"/>
      <c r="D725" s="377"/>
      <c r="E725" s="276"/>
      <c r="F725" s="276"/>
      <c r="G725" s="276"/>
      <c r="H725" s="276"/>
      <c r="I725" s="276"/>
      <c r="J725" s="276"/>
      <c r="K725" s="276"/>
      <c r="L725" s="277"/>
      <c r="M725" s="270">
        <f t="shared" si="218"/>
      </c>
      <c r="N725" s="271"/>
      <c r="O725" s="512"/>
      <c r="P725" s="513"/>
      <c r="Q725" s="364"/>
      <c r="R725" s="365"/>
      <c r="S725" s="271"/>
      <c r="T725" s="512"/>
      <c r="U725" s="513"/>
      <c r="V725" s="364"/>
      <c r="W725" s="364"/>
      <c r="X725" s="513"/>
      <c r="Y725" s="364"/>
      <c r="Z725" s="365"/>
      <c r="AA725" s="365"/>
    </row>
    <row r="726" spans="1:27" ht="19.5" thickBot="1">
      <c r="A726" s="290">
        <v>760</v>
      </c>
      <c r="B726" s="514">
        <v>98</v>
      </c>
      <c r="C726" s="902" t="s">
        <v>1228</v>
      </c>
      <c r="D726" s="890"/>
      <c r="E726" s="539">
        <f>F726+G726</f>
        <v>0</v>
      </c>
      <c r="F726" s="528"/>
      <c r="G726" s="285"/>
      <c r="H726" s="285"/>
      <c r="I726" s="528"/>
      <c r="J726" s="285"/>
      <c r="K726" s="285"/>
      <c r="L726" s="571">
        <f>I726+J726+K726</f>
        <v>0</v>
      </c>
      <c r="M726" s="270">
        <f t="shared" si="218"/>
      </c>
      <c r="N726" s="271"/>
      <c r="O726" s="500"/>
      <c r="P726" s="283"/>
      <c r="Q726" s="355">
        <f t="shared" si="219"/>
        <v>0</v>
      </c>
      <c r="R726" s="494">
        <f>O726+P726-Q726</f>
        <v>0</v>
      </c>
      <c r="S726" s="271"/>
      <c r="T726" s="500"/>
      <c r="U726" s="283"/>
      <c r="V726" s="501">
        <f>+IF(+(O726+P726)&gt;=L726,+P726,+(+L726-O726))</f>
        <v>0</v>
      </c>
      <c r="W726" s="351">
        <f>T726+U726-V726</f>
        <v>0</v>
      </c>
      <c r="X726" s="283"/>
      <c r="Y726" s="283"/>
      <c r="Z726" s="282"/>
      <c r="AA726" s="349">
        <f t="shared" si="220"/>
        <v>0</v>
      </c>
    </row>
    <row r="727" spans="1:27" ht="15.75">
      <c r="A727" s="289">
        <v>765</v>
      </c>
      <c r="B727" s="194"/>
      <c r="C727" s="379" t="s">
        <v>1229</v>
      </c>
      <c r="D727" s="380"/>
      <c r="E727" s="460"/>
      <c r="F727" s="460"/>
      <c r="G727" s="460"/>
      <c r="H727" s="460"/>
      <c r="I727" s="460"/>
      <c r="J727" s="460"/>
      <c r="K727" s="460"/>
      <c r="L727" s="381"/>
      <c r="M727" s="270">
        <f t="shared" si="218"/>
      </c>
      <c r="N727" s="271"/>
      <c r="O727" s="382"/>
      <c r="P727" s="383"/>
      <c r="Q727" s="383"/>
      <c r="R727" s="384"/>
      <c r="S727" s="271"/>
      <c r="T727" s="382"/>
      <c r="U727" s="383"/>
      <c r="V727" s="383"/>
      <c r="W727" s="383"/>
      <c r="X727" s="383"/>
      <c r="Y727" s="383"/>
      <c r="Z727" s="384"/>
      <c r="AA727" s="384"/>
    </row>
    <row r="728" spans="1:27" ht="15.75">
      <c r="A728" s="289">
        <v>775</v>
      </c>
      <c r="B728" s="194"/>
      <c r="C728" s="385" t="s">
        <v>1230</v>
      </c>
      <c r="D728" s="377"/>
      <c r="E728" s="448"/>
      <c r="F728" s="448"/>
      <c r="G728" s="448"/>
      <c r="H728" s="448"/>
      <c r="I728" s="448"/>
      <c r="J728" s="448"/>
      <c r="K728" s="448"/>
      <c r="L728" s="342"/>
      <c r="M728" s="270">
        <f t="shared" si="218"/>
      </c>
      <c r="N728" s="271"/>
      <c r="O728" s="386"/>
      <c r="P728" s="387"/>
      <c r="Q728" s="387"/>
      <c r="R728" s="388"/>
      <c r="S728" s="271"/>
      <c r="T728" s="386"/>
      <c r="U728" s="387"/>
      <c r="V728" s="387"/>
      <c r="W728" s="387"/>
      <c r="X728" s="387"/>
      <c r="Y728" s="387"/>
      <c r="Z728" s="388"/>
      <c r="AA728" s="388"/>
    </row>
    <row r="729" spans="1:27" ht="16.5" thickBot="1">
      <c r="A729" s="290">
        <v>780</v>
      </c>
      <c r="B729" s="195"/>
      <c r="C729" s="389" t="s">
        <v>1231</v>
      </c>
      <c r="D729" s="390"/>
      <c r="E729" s="461"/>
      <c r="F729" s="461"/>
      <c r="G729" s="461"/>
      <c r="H729" s="461"/>
      <c r="I729" s="461"/>
      <c r="J729" s="461"/>
      <c r="K729" s="461"/>
      <c r="L729" s="344"/>
      <c r="M729" s="270">
        <f t="shared" si="218"/>
      </c>
      <c r="N729" s="271"/>
      <c r="O729" s="391"/>
      <c r="P729" s="392"/>
      <c r="Q729" s="392"/>
      <c r="R729" s="393"/>
      <c r="S729" s="271"/>
      <c r="T729" s="391"/>
      <c r="U729" s="392"/>
      <c r="V729" s="392"/>
      <c r="W729" s="392"/>
      <c r="X729" s="392"/>
      <c r="Y729" s="392"/>
      <c r="Z729" s="393"/>
      <c r="AA729" s="393"/>
    </row>
    <row r="730" spans="1:27" ht="19.5" thickBot="1">
      <c r="A730" s="290">
        <v>785</v>
      </c>
      <c r="B730" s="196"/>
      <c r="C730" s="165" t="s">
        <v>1462</v>
      </c>
      <c r="D730" s="197" t="s">
        <v>1232</v>
      </c>
      <c r="E730" s="307">
        <f aca="true" t="shared" si="248" ref="E730:L730">SUM(E618,E621,E627,E633,E634,E652,E656,E662,E665,E666,E667,E668,E669,E676,E683,E684,E685,E686,E693,E697,E698,E699,E700,E703,E704,E712,E715,E716,E721)+E726</f>
        <v>0</v>
      </c>
      <c r="F730" s="307">
        <f t="shared" si="248"/>
        <v>0</v>
      </c>
      <c r="G730" s="307">
        <f t="shared" si="248"/>
        <v>0</v>
      </c>
      <c r="H730" s="307">
        <f>SUM(H618,H621,H627,H633,H634,H652,H656,H662,H665,H666,H667,H668,H669,H676,H683,H684,H685,H686,H693,H697,H698,H699,H700,H703,H704,H712,H715,H716,H721)+H726</f>
        <v>0</v>
      </c>
      <c r="I730" s="307">
        <f t="shared" si="248"/>
        <v>5249</v>
      </c>
      <c r="J730" s="307">
        <f t="shared" si="248"/>
        <v>0</v>
      </c>
      <c r="K730" s="307">
        <f t="shared" si="248"/>
        <v>0</v>
      </c>
      <c r="L730" s="307">
        <f t="shared" si="248"/>
        <v>5249</v>
      </c>
      <c r="M730" s="270">
        <f>(IF($E730&lt;&gt;0,$M$2,IF($L730&lt;&gt;0,$M$2,"")))</f>
        <v>1</v>
      </c>
      <c r="N730" s="515" t="str">
        <f>LEFT(C615,1)</f>
        <v>3</v>
      </c>
      <c r="O730" s="307">
        <f>SUM(O618,O621,O627,O633,O634,O652,O656,O662,O665,O666,O667,O668,O669,O676,O683,O684,O685,O686,O693,O697,O698,O699,O700,O703,O704,O712,O715,O716,O721)+O726</f>
        <v>0</v>
      </c>
      <c r="P730" s="307">
        <f>SUM(P618,P621,P627,P633,P634,P652,P656,P662,P665,P666,P667,P668,P669,P676,P683,P684,P685,P686,P693,P697,P698,P699,P700,P703,P704,P712,P715,P716,P721)+P726</f>
        <v>0</v>
      </c>
      <c r="Q730" s="307">
        <f>SUM(Q618,Q621,Q627,Q633,Q634,Q652,Q656,Q662,Q665,Q666,Q667,Q668,Q669,Q676,Q683,Q684,Q685,Q686,Q693,Q697,Q698,Q699,Q700,Q703,Q704,Q712,Q715,Q716,Q721)+Q726</f>
        <v>5249</v>
      </c>
      <c r="R730" s="307">
        <f>SUM(R618,R621,R627,R633,R634,R652,R656,R662,R665,R666,R667,R668,R669,R676,R683,R684,R685,R686,R693,R697,R698,R699,R700,R703,R704,R712,R715,R716,R721)+R726</f>
        <v>-5249</v>
      </c>
      <c r="S730" s="244"/>
      <c r="T730" s="307">
        <f aca="true" t="shared" si="249" ref="T730:Y730">SUM(T618,T621,T627,T633,T634,T652,T656,T662,T665,T666,T667,T668,T669,T676,T683,T684,T685,T686,T693,T697,T698,T699,T700,T703,T704,T712,T715,T716,T721)+T726</f>
        <v>0</v>
      </c>
      <c r="U730" s="307">
        <f t="shared" si="249"/>
        <v>0</v>
      </c>
      <c r="V730" s="307">
        <f t="shared" si="249"/>
        <v>5249</v>
      </c>
      <c r="W730" s="307">
        <f t="shared" si="249"/>
        <v>-5249</v>
      </c>
      <c r="X730" s="307">
        <f t="shared" si="249"/>
        <v>0</v>
      </c>
      <c r="Y730" s="307">
        <f t="shared" si="249"/>
        <v>0</v>
      </c>
      <c r="Z730" s="307">
        <f>SUM(Z618,Z621,Z627,Z633,Z634,Z652,Z656,Z662,Z665,Z666,Z667,Z668,Z669,Z676,Z683,Z684,Z685,Z686,Z693,Z697,Z698,Z699,Z700,Z703,Z704,Z712,Z715,Z716,Z721)+Z726</f>
        <v>0</v>
      </c>
      <c r="AA730" s="349">
        <f>W730-X730-Y730-Z730</f>
        <v>-5249</v>
      </c>
    </row>
    <row r="731" spans="1:27" ht="15.75">
      <c r="A731" s="290">
        <v>790</v>
      </c>
      <c r="B731" s="811" t="s">
        <v>129</v>
      </c>
      <c r="C731" s="198"/>
      <c r="L731" s="241"/>
      <c r="M731" s="243">
        <f>(IF($E730&lt;&gt;0,$M$2,IF($L730&lt;&gt;0,$M$2,"")))</f>
        <v>1</v>
      </c>
      <c r="S731" s="467"/>
      <c r="AA731" s="467"/>
    </row>
    <row r="732" spans="1:27" ht="15.75">
      <c r="A732" s="290">
        <v>795</v>
      </c>
      <c r="B732" s="457"/>
      <c r="C732" s="457"/>
      <c r="D732" s="458"/>
      <c r="E732" s="457"/>
      <c r="F732" s="457"/>
      <c r="G732" s="457"/>
      <c r="H732" s="457"/>
      <c r="I732" s="457"/>
      <c r="J732" s="457"/>
      <c r="K732" s="457"/>
      <c r="L732" s="459"/>
      <c r="M732" s="243">
        <f>(IF($E730&lt;&gt;0,$M$2,IF($L730&lt;&gt;0,$M$2,"")))</f>
        <v>1</v>
      </c>
      <c r="O732" s="457"/>
      <c r="P732" s="457"/>
      <c r="Q732" s="459"/>
      <c r="R732" s="459"/>
      <c r="S732" s="459"/>
      <c r="T732" s="457"/>
      <c r="U732" s="457"/>
      <c r="V732" s="459"/>
      <c r="W732" s="459"/>
      <c r="X732" s="457"/>
      <c r="Y732" s="459"/>
      <c r="Z732" s="459"/>
      <c r="AA732" s="459"/>
    </row>
    <row r="733" ht="15.75">
      <c r="A733" s="289">
        <v>805</v>
      </c>
    </row>
    <row r="734" ht="15.75">
      <c r="A734" s="290">
        <v>810</v>
      </c>
    </row>
    <row r="735" ht="15.75">
      <c r="A735" s="290">
        <v>815</v>
      </c>
    </row>
    <row r="736" ht="15.75">
      <c r="A736" s="296">
        <v>525</v>
      </c>
    </row>
    <row r="737" ht="15.75">
      <c r="A737" s="289">
        <v>820</v>
      </c>
    </row>
    <row r="738" ht="15.75">
      <c r="A738" s="290">
        <v>821</v>
      </c>
    </row>
    <row r="739" ht="15.75">
      <c r="A739" s="290">
        <v>822</v>
      </c>
    </row>
    <row r="740" ht="15.75">
      <c r="A740" s="290">
        <v>823</v>
      </c>
    </row>
    <row r="741" ht="15.75">
      <c r="A741" s="290">
        <v>825</v>
      </c>
    </row>
    <row r="742" ht="15.75">
      <c r="A742" s="290"/>
    </row>
    <row r="743" ht="15.75">
      <c r="A743" s="290"/>
    </row>
    <row r="744" ht="15.75">
      <c r="A744" s="290"/>
    </row>
    <row r="745" ht="15.75">
      <c r="A745" s="290"/>
    </row>
    <row r="746" ht="15.75">
      <c r="A746" s="290"/>
    </row>
    <row r="747" ht="15.75">
      <c r="A747" s="290"/>
    </row>
    <row r="748" ht="15.75">
      <c r="A748" s="290"/>
    </row>
    <row r="749" ht="15.75">
      <c r="A749" s="290"/>
    </row>
    <row r="750" ht="15.75">
      <c r="A750" s="290"/>
    </row>
    <row r="751" ht="15.75">
      <c r="A751" s="290"/>
    </row>
    <row r="752" ht="15.75">
      <c r="A752" s="290"/>
    </row>
    <row r="753" ht="15.75">
      <c r="A753" s="290"/>
    </row>
    <row r="754" ht="15.75">
      <c r="A754" s="290"/>
    </row>
    <row r="755" ht="15.75">
      <c r="A755" s="290"/>
    </row>
    <row r="756" ht="15.75">
      <c r="A756" s="292"/>
    </row>
    <row r="757" ht="15.75">
      <c r="A757" s="292">
        <v>905</v>
      </c>
    </row>
    <row r="758" ht="15.75">
      <c r="A758" s="292">
        <v>906</v>
      </c>
    </row>
    <row r="759" ht="15.75">
      <c r="A759" s="292">
        <v>907</v>
      </c>
    </row>
    <row r="760" ht="15.75">
      <c r="A760" s="292">
        <v>910</v>
      </c>
    </row>
    <row r="761" ht="15.75">
      <c r="A761" s="292">
        <v>911</v>
      </c>
    </row>
    <row r="762" ht="15.75">
      <c r="A762" s="292">
        <v>912</v>
      </c>
    </row>
    <row r="763" ht="15.75">
      <c r="A763" s="292">
        <v>920</v>
      </c>
    </row>
    <row r="764" ht="15.75">
      <c r="A764" s="292">
        <v>921</v>
      </c>
    </row>
    <row r="765" ht="15.75">
      <c r="A765" s="292">
        <v>922</v>
      </c>
    </row>
    <row r="766" ht="15.75">
      <c r="A766" s="292">
        <v>930</v>
      </c>
    </row>
    <row r="767" ht="15.75">
      <c r="A767" s="292">
        <v>931</v>
      </c>
    </row>
    <row r="768" ht="15.75">
      <c r="A768" s="292">
        <v>932</v>
      </c>
    </row>
    <row r="769" ht="15.75">
      <c r="A769" s="291">
        <v>935</v>
      </c>
    </row>
    <row r="771" ht="36" customHeight="1"/>
  </sheetData>
  <sheetProtection password="81B0" sheet="1" objects="1" scenarios="1"/>
  <mergeCells count="175">
    <mergeCell ref="C726:D726"/>
    <mergeCell ref="C703:D703"/>
    <mergeCell ref="C704:D704"/>
    <mergeCell ref="C712:D712"/>
    <mergeCell ref="C715:D715"/>
    <mergeCell ref="C716:D716"/>
    <mergeCell ref="C721:D721"/>
    <mergeCell ref="C686:D686"/>
    <mergeCell ref="C693:D693"/>
    <mergeCell ref="C697:D697"/>
    <mergeCell ref="C698:D698"/>
    <mergeCell ref="C699:D699"/>
    <mergeCell ref="C700:D700"/>
    <mergeCell ref="C668:D668"/>
    <mergeCell ref="C669:D669"/>
    <mergeCell ref="C676:D676"/>
    <mergeCell ref="C683:D683"/>
    <mergeCell ref="C684:D684"/>
    <mergeCell ref="C685:D685"/>
    <mergeCell ref="C652:D652"/>
    <mergeCell ref="C656:D656"/>
    <mergeCell ref="C662:D662"/>
    <mergeCell ref="C665:D665"/>
    <mergeCell ref="C666:D666"/>
    <mergeCell ref="C667:D667"/>
    <mergeCell ref="W611:W612"/>
    <mergeCell ref="C618:D618"/>
    <mergeCell ref="C621:D621"/>
    <mergeCell ref="C627:D627"/>
    <mergeCell ref="C633:D633"/>
    <mergeCell ref="C634:D634"/>
    <mergeCell ref="P611:P612"/>
    <mergeCell ref="Q611:Q612"/>
    <mergeCell ref="R611:R612"/>
    <mergeCell ref="T611:T612"/>
    <mergeCell ref="U611:U612"/>
    <mergeCell ref="V611:V612"/>
    <mergeCell ref="B602:D602"/>
    <mergeCell ref="B604:D604"/>
    <mergeCell ref="B607:D607"/>
    <mergeCell ref="E611:H611"/>
    <mergeCell ref="I611:L611"/>
    <mergeCell ref="O611:O612"/>
    <mergeCell ref="C579:D579"/>
    <mergeCell ref="C529:D529"/>
    <mergeCell ref="C523:D523"/>
    <mergeCell ref="C524:D524"/>
    <mergeCell ref="C376:D376"/>
    <mergeCell ref="C379:D379"/>
    <mergeCell ref="C500:D500"/>
    <mergeCell ref="C485:D485"/>
    <mergeCell ref="C491:D491"/>
    <mergeCell ref="C504:D504"/>
    <mergeCell ref="C509:D509"/>
    <mergeCell ref="C453:D453"/>
    <mergeCell ref="C466:D466"/>
    <mergeCell ref="C469:D469"/>
    <mergeCell ref="C490:D490"/>
    <mergeCell ref="C456:D456"/>
    <mergeCell ref="C459:D459"/>
    <mergeCell ref="C532:D532"/>
    <mergeCell ref="C554:D554"/>
    <mergeCell ref="C574:D574"/>
    <mergeCell ref="C512:D512"/>
    <mergeCell ref="C519:D519"/>
    <mergeCell ref="C400:D400"/>
    <mergeCell ref="C412:D412"/>
    <mergeCell ref="B423:D423"/>
    <mergeCell ref="B426:D426"/>
    <mergeCell ref="C413:D413"/>
    <mergeCell ref="C384:D384"/>
    <mergeCell ref="C390:D390"/>
    <mergeCell ref="C394:D394"/>
    <mergeCell ref="C397:D397"/>
    <mergeCell ref="C387:D387"/>
    <mergeCell ref="B442:D442"/>
    <mergeCell ref="C449:D449"/>
    <mergeCell ref="C410:D410"/>
    <mergeCell ref="C411:D411"/>
    <mergeCell ref="C414:D414"/>
    <mergeCell ref="B421:D421"/>
    <mergeCell ref="B437:D437"/>
    <mergeCell ref="B439:D439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185:D185"/>
    <mergeCell ref="C191:D191"/>
    <mergeCell ref="U178:U179"/>
    <mergeCell ref="O178:O179"/>
    <mergeCell ref="P178:P179"/>
    <mergeCell ref="Q178:Q179"/>
    <mergeCell ref="R178:R179"/>
    <mergeCell ref="C87:D87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55:D155"/>
    <mergeCell ref="C72:D72"/>
    <mergeCell ref="C58:D58"/>
    <mergeCell ref="C61:D61"/>
    <mergeCell ref="C146:D146"/>
    <mergeCell ref="C137:D137"/>
    <mergeCell ref="C133:D133"/>
    <mergeCell ref="C134:D134"/>
    <mergeCell ref="C69:D69"/>
    <mergeCell ref="C90:D90"/>
    <mergeCell ref="C91:D91"/>
    <mergeCell ref="B169:D169"/>
    <mergeCell ref="C132:D132"/>
    <mergeCell ref="C182:D182"/>
    <mergeCell ref="C116:D116"/>
    <mergeCell ref="C105:D105"/>
    <mergeCell ref="C109:D109"/>
    <mergeCell ref="C39:D39"/>
    <mergeCell ref="C44:D44"/>
    <mergeCell ref="C49:D49"/>
    <mergeCell ref="C55:D55"/>
    <mergeCell ref="C70:D70"/>
    <mergeCell ref="C71:D71"/>
    <mergeCell ref="C62:D62"/>
    <mergeCell ref="B7:D7"/>
    <mergeCell ref="B9:D9"/>
    <mergeCell ref="B12:D12"/>
    <mergeCell ref="C22:D22"/>
    <mergeCell ref="C28:D28"/>
    <mergeCell ref="C33:D33"/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</mergeCells>
  <conditionalFormatting sqref="E586 I586:L586">
    <cfRule type="cellIs" priority="15" dxfId="14" operator="notEqual" stopIfTrue="1">
      <formula>0</formula>
    </cfRule>
    <cfRule type="cellIs" priority="16" dxfId="0" operator="notEqual" stopIfTrue="1">
      <formula>0</formula>
    </cfRule>
  </conditionalFormatting>
  <conditionalFormatting sqref="F586:G586">
    <cfRule type="cellIs" priority="7" dxfId="14" operator="notEqual" stopIfTrue="1">
      <formula>0</formula>
    </cfRule>
    <cfRule type="cellIs" priority="8" dxfId="0" operator="notEqual" stopIfTrue="1">
      <formula>0</formula>
    </cfRule>
  </conditionalFormatting>
  <conditionalFormatting sqref="H586">
    <cfRule type="cellIs" priority="5" dxfId="14" operator="notEqual" stopIfTrue="1">
      <formula>0</formula>
    </cfRule>
    <cfRule type="cellIs" priority="6" dxfId="0" operator="notEqual" stopIfTrue="1">
      <formula>0</formula>
    </cfRule>
  </conditionalFormatting>
  <conditionalFormatting sqref="R618:R651 W618:W651 W656:W729 R656:R729">
    <cfRule type="cellIs" priority="4" dxfId="15" operator="lessThan" stopIfTrue="1">
      <formula>0</formula>
    </cfRule>
  </conditionalFormatting>
  <conditionalFormatting sqref="R616 W616">
    <cfRule type="cellIs" priority="3" dxfId="16" operator="lessThan" stopIfTrue="1">
      <formula>0</formula>
    </cfRule>
  </conditionalFormatting>
  <conditionalFormatting sqref="W652:W655 R652 R654:R655">
    <cfRule type="cellIs" priority="2" dxfId="15" operator="lessThan" stopIfTrue="1">
      <formula>0</formula>
    </cfRule>
  </conditionalFormatting>
  <conditionalFormatting sqref="R653">
    <cfRule type="cellIs" priority="1" dxfId="15" operator="lessThan" stopIfTrue="1">
      <formula>0</formula>
    </cfRule>
  </conditionalFormatting>
  <dataValidations count="10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73:Y673 X661 T673:V673 T661:U661 O673:Q673 O661:P661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22:K626 F663:K668 F653:K655 F635:K651 F619:K620 F726:K726 F722:K724 F717:K720 F713:K715 F705:K711 F701:K703 F694:K699 F687:K692 F677:K685 F670:K675 F657:K661 F628:K633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8:E730"/>
    <dataValidation type="list" allowBlank="1" showInputMessage="1" showErrorMessage="1" promptTitle="ВЪВЕДЕТЕ ДЕЙНОСТ" sqref="D616">
      <formula1>EBK_DEIN</formula1>
    </dataValidation>
    <dataValidation type="whole" operator="lessThan" allowBlank="1" showInputMessage="1" showErrorMessage="1" error="Въведете отрицателно число!!!" sqref="T724:Z724 O724:R724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1843</v>
      </c>
      <c r="I2" s="463"/>
    </row>
    <row r="3" spans="1:9" ht="12.75">
      <c r="A3" s="463" t="s">
        <v>1268</v>
      </c>
      <c r="B3" s="463" t="s">
        <v>1841</v>
      </c>
      <c r="I3" s="463"/>
    </row>
    <row r="4" spans="1:9" ht="15.75">
      <c r="A4" s="463" t="s">
        <v>1269</v>
      </c>
      <c r="B4" s="463" t="s">
        <v>1838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1842</v>
      </c>
      <c r="I8" s="463"/>
    </row>
    <row r="9" ht="12.75">
      <c r="I9" s="463"/>
    </row>
    <row r="10" ht="12.75">
      <c r="I10" s="463"/>
    </row>
    <row r="11" spans="1:34" ht="18">
      <c r="A11" s="463" t="s">
        <v>1670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72">
        <f>$B$7</f>
        <v>0</v>
      </c>
      <c r="J14" s="873"/>
      <c r="K14" s="873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1765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84">
        <f>$B$9</f>
        <v>0</v>
      </c>
      <c r="J16" s="873"/>
      <c r="K16" s="873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84">
        <f>$B$12</f>
        <v>0</v>
      </c>
      <c r="J19" s="873"/>
      <c r="K19" s="873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197</v>
      </c>
      <c r="W22" s="309"/>
      <c r="X22" s="315"/>
      <c r="Y22" s="318" t="s">
        <v>950</v>
      </c>
      <c r="Z22" s="315"/>
      <c r="AA22" s="317" t="s">
        <v>198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859" t="s">
        <v>1819</v>
      </c>
      <c r="M23" s="860"/>
      <c r="N23" s="860"/>
      <c r="O23" s="861"/>
      <c r="P23" s="862" t="s">
        <v>1820</v>
      </c>
      <c r="Q23" s="863"/>
      <c r="R23" s="863"/>
      <c r="S23" s="864"/>
      <c r="T23" s="243">
        <f>(IF($E142&lt;&gt;0,$M$2,IF($L142&lt;&gt;0,$M$2,"")))</f>
      </c>
      <c r="U23" s="244"/>
      <c r="V23" s="886" t="s">
        <v>1831</v>
      </c>
      <c r="W23" s="886" t="s">
        <v>1832</v>
      </c>
      <c r="X23" s="882" t="s">
        <v>1833</v>
      </c>
      <c r="Y23" s="882" t="s">
        <v>199</v>
      </c>
      <c r="Z23" s="244"/>
      <c r="AA23" s="882" t="s">
        <v>1834</v>
      </c>
      <c r="AB23" s="882" t="s">
        <v>1835</v>
      </c>
      <c r="AC23" s="882" t="s">
        <v>1836</v>
      </c>
      <c r="AD23" s="882" t="s">
        <v>200</v>
      </c>
      <c r="AE23" s="475" t="s">
        <v>201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952</v>
      </c>
      <c r="K24" s="746" t="s">
        <v>1272</v>
      </c>
      <c r="L24" s="840" t="s">
        <v>1821</v>
      </c>
      <c r="M24" s="841" t="s">
        <v>1694</v>
      </c>
      <c r="N24" s="841" t="s">
        <v>1695</v>
      </c>
      <c r="O24" s="841" t="s">
        <v>1693</v>
      </c>
      <c r="P24" s="839" t="s">
        <v>1694</v>
      </c>
      <c r="Q24" s="839" t="s">
        <v>1695</v>
      </c>
      <c r="R24" s="839" t="s">
        <v>1693</v>
      </c>
      <c r="S24" s="847" t="s">
        <v>1265</v>
      </c>
      <c r="T24" s="243">
        <f>(IF($E142&lt;&gt;0,$M$2,IF($L142&lt;&gt;0,$M$2,"")))</f>
      </c>
      <c r="U24" s="244"/>
      <c r="V24" s="932"/>
      <c r="W24" s="933"/>
      <c r="X24" s="932"/>
      <c r="Y24" s="933"/>
      <c r="Z24" s="244"/>
      <c r="AA24" s="931"/>
      <c r="AB24" s="931"/>
      <c r="AC24" s="931"/>
      <c r="AD24" s="931"/>
      <c r="AE24" s="478">
        <v>2015</v>
      </c>
      <c r="AF24" s="478">
        <v>2016</v>
      </c>
      <c r="AG24" s="478" t="s">
        <v>1830</v>
      </c>
      <c r="AH24" s="479" t="s">
        <v>202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203</v>
      </c>
      <c r="M25" s="331" t="s">
        <v>204</v>
      </c>
      <c r="N25" s="331" t="s">
        <v>1279</v>
      </c>
      <c r="O25" s="331" t="s">
        <v>1280</v>
      </c>
      <c r="P25" s="331" t="s">
        <v>1238</v>
      </c>
      <c r="Q25" s="331" t="s">
        <v>1822</v>
      </c>
      <c r="R25" s="331" t="s">
        <v>1823</v>
      </c>
      <c r="S25" s="580" t="s">
        <v>1837</v>
      </c>
      <c r="T25" s="243">
        <f>(IF($E142&lt;&gt;0,$M$2,IF($L142&lt;&gt;0,$M$2,"")))</f>
      </c>
      <c r="U25" s="244"/>
      <c r="V25" s="332" t="s">
        <v>205</v>
      </c>
      <c r="W25" s="332" t="s">
        <v>206</v>
      </c>
      <c r="X25" s="333" t="s">
        <v>207</v>
      </c>
      <c r="Y25" s="333" t="s">
        <v>208</v>
      </c>
      <c r="Z25" s="244"/>
      <c r="AA25" s="735" t="s">
        <v>209</v>
      </c>
      <c r="AB25" s="735" t="s">
        <v>210</v>
      </c>
      <c r="AC25" s="735" t="s">
        <v>211</v>
      </c>
      <c r="AD25" s="735" t="s">
        <v>212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1671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812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5" t="s">
        <v>1467</v>
      </c>
      <c r="K30" s="876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85" t="s">
        <v>1470</v>
      </c>
      <c r="K33" s="885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71" t="s">
        <v>321</v>
      </c>
      <c r="K39" s="871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322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323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324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325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326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71" t="s">
        <v>1275</v>
      </c>
      <c r="K45" s="871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93" t="s">
        <v>328</v>
      </c>
      <c r="K46" s="893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329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330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331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332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333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334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335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336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337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338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339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340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341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342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343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492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344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90" t="s">
        <v>414</v>
      </c>
      <c r="K64" s="890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415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416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417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90" t="s">
        <v>1286</v>
      </c>
      <c r="K68" s="890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345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346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348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349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90" t="s">
        <v>350</v>
      </c>
      <c r="K74" s="890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351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95" t="s">
        <v>352</v>
      </c>
      <c r="K77" s="895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98" t="s">
        <v>353</v>
      </c>
      <c r="K78" s="934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98" t="s">
        <v>354</v>
      </c>
      <c r="K79" s="934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98" t="s">
        <v>355</v>
      </c>
      <c r="K80" s="934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94" t="s">
        <v>356</v>
      </c>
      <c r="K81" s="935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357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358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359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360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361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362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94" t="s">
        <v>363</v>
      </c>
      <c r="K88" s="894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364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366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367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368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369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95" t="s">
        <v>370</v>
      </c>
      <c r="K95" s="896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89" t="s">
        <v>371</v>
      </c>
      <c r="K96" s="889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89" t="s">
        <v>372</v>
      </c>
      <c r="K97" s="889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94" t="s">
        <v>373</v>
      </c>
      <c r="K98" s="935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374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375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376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377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378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379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90" t="s">
        <v>380</v>
      </c>
      <c r="K105" s="890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381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383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95" t="s">
        <v>384</v>
      </c>
      <c r="K109" s="895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89" t="s">
        <v>1245</v>
      </c>
      <c r="K110" s="889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98" t="s">
        <v>385</v>
      </c>
      <c r="K111" s="899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94" t="s">
        <v>418</v>
      </c>
      <c r="K112" s="894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419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420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97" t="s">
        <v>386</v>
      </c>
      <c r="K115" s="897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6" t="s">
        <v>387</v>
      </c>
      <c r="K116" s="906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388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389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7" t="s">
        <v>1126</v>
      </c>
      <c r="K124" s="907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97" t="s">
        <v>1218</v>
      </c>
      <c r="K127" s="897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94" t="s">
        <v>1219</v>
      </c>
      <c r="K128" s="894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900" t="s">
        <v>1224</v>
      </c>
      <c r="K133" s="901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902" t="s">
        <v>1228</v>
      </c>
      <c r="K138" s="890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J138:K138"/>
    <mergeCell ref="J95:K95"/>
    <mergeCell ref="J96:K96"/>
    <mergeCell ref="J115:K115"/>
    <mergeCell ref="J109:K109"/>
    <mergeCell ref="J98:K98"/>
    <mergeCell ref="J116:K116"/>
    <mergeCell ref="J133:K133"/>
    <mergeCell ref="J127:K127"/>
    <mergeCell ref="J105:K105"/>
    <mergeCell ref="J128:K128"/>
    <mergeCell ref="J111:K111"/>
    <mergeCell ref="J110:K110"/>
    <mergeCell ref="J112:K112"/>
    <mergeCell ref="J124:K124"/>
    <mergeCell ref="J68:K68"/>
    <mergeCell ref="J88:K88"/>
    <mergeCell ref="J81:K81"/>
    <mergeCell ref="J78:K78"/>
    <mergeCell ref="J79:K79"/>
    <mergeCell ref="J80:K80"/>
    <mergeCell ref="J97:K97"/>
    <mergeCell ref="V23:V24"/>
    <mergeCell ref="J39:K39"/>
    <mergeCell ref="J45:K45"/>
    <mergeCell ref="J74:K74"/>
    <mergeCell ref="J77:K77"/>
    <mergeCell ref="W23:W24"/>
    <mergeCell ref="J30:K30"/>
    <mergeCell ref="I14:K14"/>
    <mergeCell ref="I16:K16"/>
    <mergeCell ref="I19:K19"/>
    <mergeCell ref="J46:K46"/>
    <mergeCell ref="AD23:AD24"/>
    <mergeCell ref="AA23:AA24"/>
    <mergeCell ref="AB23:AB24"/>
    <mergeCell ref="J64:K64"/>
    <mergeCell ref="J33:K33"/>
    <mergeCell ref="X23:X24"/>
    <mergeCell ref="Y23:Y24"/>
    <mergeCell ref="AC23:AC24"/>
    <mergeCell ref="L23:O23"/>
    <mergeCell ref="P23:S23"/>
  </mergeCells>
  <conditionalFormatting sqref="Y30:Y63 AD30:AD63 AD68:AD141 Y68:Y141">
    <cfRule type="cellIs" priority="5" dxfId="15" operator="lessThan" stopIfTrue="1">
      <formula>0</formula>
    </cfRule>
  </conditionalFormatting>
  <conditionalFormatting sqref="Y28 AD28">
    <cfRule type="cellIs" priority="4" dxfId="16" operator="lessThan" stopIfTrue="1">
      <formula>0</formula>
    </cfRule>
  </conditionalFormatting>
  <conditionalFormatting sqref="AD64:AD67 Y64 Y66:Y67">
    <cfRule type="cellIs" priority="2" dxfId="15" operator="lessThan" stopIfTrue="1">
      <formula>0</formula>
    </cfRule>
  </conditionalFormatting>
  <conditionalFormatting sqref="Y65">
    <cfRule type="cellIs" priority="1" dxfId="15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1674</v>
      </c>
      <c r="B1" s="631" t="s">
        <v>1681</v>
      </c>
      <c r="C1" s="630"/>
    </row>
    <row r="2" spans="1:3" ht="31.5" customHeight="1">
      <c r="A2" s="730">
        <v>0</v>
      </c>
      <c r="B2" s="731" t="s">
        <v>754</v>
      </c>
      <c r="C2" s="732" t="s">
        <v>755</v>
      </c>
    </row>
    <row r="3" spans="1:4" ht="35.25" customHeight="1">
      <c r="A3" s="730">
        <v>17</v>
      </c>
      <c r="B3" s="733" t="s">
        <v>1688</v>
      </c>
      <c r="C3" s="732" t="s">
        <v>810</v>
      </c>
      <c r="D3" s="589"/>
    </row>
    <row r="4" spans="1:3" ht="35.25" customHeight="1">
      <c r="A4" s="730">
        <v>33</v>
      </c>
      <c r="B4" s="733" t="s">
        <v>811</v>
      </c>
      <c r="C4" s="732" t="s">
        <v>755</v>
      </c>
    </row>
    <row r="5" spans="1:3" ht="30">
      <c r="A5" s="730">
        <v>42</v>
      </c>
      <c r="B5" s="733" t="s">
        <v>1687</v>
      </c>
      <c r="C5" s="732" t="s">
        <v>810</v>
      </c>
    </row>
    <row r="6" spans="1:4" ht="30">
      <c r="A6" s="730">
        <v>96</v>
      </c>
      <c r="B6" s="733" t="s">
        <v>1685</v>
      </c>
      <c r="C6" s="732" t="s">
        <v>810</v>
      </c>
      <c r="D6" s="589"/>
    </row>
    <row r="7" spans="1:4" ht="30">
      <c r="A7" s="730">
        <v>97</v>
      </c>
      <c r="B7" s="733" t="s">
        <v>1684</v>
      </c>
      <c r="C7" s="732" t="s">
        <v>810</v>
      </c>
      <c r="D7" s="590"/>
    </row>
    <row r="8" spans="1:4" ht="30">
      <c r="A8" s="730">
        <v>98</v>
      </c>
      <c r="B8" s="733" t="s">
        <v>1686</v>
      </c>
      <c r="C8" s="732" t="s">
        <v>810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1674</v>
      </c>
      <c r="B10" s="631" t="s">
        <v>1680</v>
      </c>
      <c r="C10" s="630"/>
    </row>
    <row r="11" spans="1:3" ht="14.25">
      <c r="A11" s="709"/>
      <c r="B11" s="710" t="s">
        <v>812</v>
      </c>
      <c r="C11" s="709"/>
    </row>
    <row r="12" spans="1:3" ht="15.75">
      <c r="A12" s="711">
        <v>1101</v>
      </c>
      <c r="B12" s="712" t="s">
        <v>813</v>
      </c>
      <c r="C12" s="711">
        <v>1101</v>
      </c>
    </row>
    <row r="13" spans="1:3" ht="15.75">
      <c r="A13" s="711">
        <v>1103</v>
      </c>
      <c r="B13" s="713" t="s">
        <v>814</v>
      </c>
      <c r="C13" s="711">
        <v>1103</v>
      </c>
    </row>
    <row r="14" spans="1:3" ht="15.75">
      <c r="A14" s="711">
        <v>1104</v>
      </c>
      <c r="B14" s="714" t="s">
        <v>815</v>
      </c>
      <c r="C14" s="711">
        <v>1104</v>
      </c>
    </row>
    <row r="15" spans="1:3" ht="15.75">
      <c r="A15" s="711">
        <v>1105</v>
      </c>
      <c r="B15" s="714" t="s">
        <v>816</v>
      </c>
      <c r="C15" s="711">
        <v>1105</v>
      </c>
    </row>
    <row r="16" spans="1:3" ht="15.75">
      <c r="A16" s="711">
        <v>1106</v>
      </c>
      <c r="B16" s="714" t="s">
        <v>817</v>
      </c>
      <c r="C16" s="711">
        <v>1106</v>
      </c>
    </row>
    <row r="17" spans="1:3" ht="15.75">
      <c r="A17" s="711">
        <v>1107</v>
      </c>
      <c r="B17" s="714" t="s">
        <v>818</v>
      </c>
      <c r="C17" s="711">
        <v>1107</v>
      </c>
    </row>
    <row r="18" spans="1:3" ht="15.75">
      <c r="A18" s="711">
        <v>1108</v>
      </c>
      <c r="B18" s="714" t="s">
        <v>819</v>
      </c>
      <c r="C18" s="711">
        <v>1108</v>
      </c>
    </row>
    <row r="19" spans="1:3" ht="15.75">
      <c r="A19" s="711">
        <v>1111</v>
      </c>
      <c r="B19" s="715" t="s">
        <v>820</v>
      </c>
      <c r="C19" s="711">
        <v>1111</v>
      </c>
    </row>
    <row r="20" spans="1:3" ht="15.75">
      <c r="A20" s="711">
        <v>1115</v>
      </c>
      <c r="B20" s="715" t="s">
        <v>821</v>
      </c>
      <c r="C20" s="711">
        <v>1115</v>
      </c>
    </row>
    <row r="21" spans="1:3" ht="15.75">
      <c r="A21" s="711">
        <v>1116</v>
      </c>
      <c r="B21" s="715" t="s">
        <v>822</v>
      </c>
      <c r="C21" s="711">
        <v>1116</v>
      </c>
    </row>
    <row r="22" spans="1:3" ht="15.75">
      <c r="A22" s="711">
        <v>1117</v>
      </c>
      <c r="B22" s="715" t="s">
        <v>823</v>
      </c>
      <c r="C22" s="711">
        <v>1117</v>
      </c>
    </row>
    <row r="23" spans="1:3" ht="15.75">
      <c r="A23" s="711">
        <v>1121</v>
      </c>
      <c r="B23" s="714" t="s">
        <v>824</v>
      </c>
      <c r="C23" s="711">
        <v>1121</v>
      </c>
    </row>
    <row r="24" spans="1:3" ht="15.75">
      <c r="A24" s="711">
        <v>1122</v>
      </c>
      <c r="B24" s="714" t="s">
        <v>825</v>
      </c>
      <c r="C24" s="711">
        <v>1122</v>
      </c>
    </row>
    <row r="25" spans="1:3" ht="15.75">
      <c r="A25" s="711">
        <v>1123</v>
      </c>
      <c r="B25" s="714" t="s">
        <v>826</v>
      </c>
      <c r="C25" s="711">
        <v>1123</v>
      </c>
    </row>
    <row r="26" spans="1:3" ht="15.75">
      <c r="A26" s="711">
        <v>1125</v>
      </c>
      <c r="B26" s="716" t="s">
        <v>827</v>
      </c>
      <c r="C26" s="711">
        <v>1125</v>
      </c>
    </row>
    <row r="27" spans="1:3" ht="15.75">
      <c r="A27" s="711">
        <v>1128</v>
      </c>
      <c r="B27" s="714" t="s">
        <v>828</v>
      </c>
      <c r="C27" s="711">
        <v>1128</v>
      </c>
    </row>
    <row r="28" spans="1:3" ht="15.75">
      <c r="A28" s="711">
        <v>1139</v>
      </c>
      <c r="B28" s="717" t="s">
        <v>829</v>
      </c>
      <c r="C28" s="711">
        <v>1139</v>
      </c>
    </row>
    <row r="29" spans="1:3" ht="15.75">
      <c r="A29" s="711">
        <v>1141</v>
      </c>
      <c r="B29" s="715" t="s">
        <v>830</v>
      </c>
      <c r="C29" s="711">
        <v>1141</v>
      </c>
    </row>
    <row r="30" spans="1:3" ht="15.75">
      <c r="A30" s="711">
        <v>1142</v>
      </c>
      <c r="B30" s="714" t="s">
        <v>831</v>
      </c>
      <c r="C30" s="711">
        <v>1142</v>
      </c>
    </row>
    <row r="31" spans="1:3" ht="15.75">
      <c r="A31" s="711">
        <v>1143</v>
      </c>
      <c r="B31" s="715" t="s">
        <v>832</v>
      </c>
      <c r="C31" s="711">
        <v>1143</v>
      </c>
    </row>
    <row r="32" spans="1:3" ht="15.75">
      <c r="A32" s="711">
        <v>1144</v>
      </c>
      <c r="B32" s="715" t="s">
        <v>833</v>
      </c>
      <c r="C32" s="711">
        <v>1144</v>
      </c>
    </row>
    <row r="33" spans="1:3" ht="15.75">
      <c r="A33" s="711">
        <v>1145</v>
      </c>
      <c r="B33" s="714" t="s">
        <v>834</v>
      </c>
      <c r="C33" s="711">
        <v>1145</v>
      </c>
    </row>
    <row r="34" spans="1:3" ht="15.75">
      <c r="A34" s="711">
        <v>1146</v>
      </c>
      <c r="B34" s="715" t="s">
        <v>835</v>
      </c>
      <c r="C34" s="711">
        <v>1146</v>
      </c>
    </row>
    <row r="35" spans="1:3" ht="15.75">
      <c r="A35" s="711">
        <v>1147</v>
      </c>
      <c r="B35" s="715" t="s">
        <v>836</v>
      </c>
      <c r="C35" s="711">
        <v>1147</v>
      </c>
    </row>
    <row r="36" spans="1:3" ht="15.75">
      <c r="A36" s="711">
        <v>1148</v>
      </c>
      <c r="B36" s="715" t="s">
        <v>837</v>
      </c>
      <c r="C36" s="711">
        <v>1148</v>
      </c>
    </row>
    <row r="37" spans="1:3" ht="15.75">
      <c r="A37" s="711">
        <v>1149</v>
      </c>
      <c r="B37" s="715" t="s">
        <v>838</v>
      </c>
      <c r="C37" s="711">
        <v>1149</v>
      </c>
    </row>
    <row r="38" spans="1:3" ht="15.75">
      <c r="A38" s="711">
        <v>1151</v>
      </c>
      <c r="B38" s="715" t="s">
        <v>839</v>
      </c>
      <c r="C38" s="711">
        <v>1151</v>
      </c>
    </row>
    <row r="39" spans="1:3" ht="15.75">
      <c r="A39" s="711">
        <v>1158</v>
      </c>
      <c r="B39" s="714" t="s">
        <v>840</v>
      </c>
      <c r="C39" s="711">
        <v>1158</v>
      </c>
    </row>
    <row r="40" spans="1:3" ht="15.75">
      <c r="A40" s="711">
        <v>1161</v>
      </c>
      <c r="B40" s="714" t="s">
        <v>841</v>
      </c>
      <c r="C40" s="711">
        <v>1161</v>
      </c>
    </row>
    <row r="41" spans="1:3" ht="15.75">
      <c r="A41" s="711">
        <v>1162</v>
      </c>
      <c r="B41" s="714" t="s">
        <v>842</v>
      </c>
      <c r="C41" s="711">
        <v>1162</v>
      </c>
    </row>
    <row r="42" spans="1:3" ht="15.75">
      <c r="A42" s="711">
        <v>1163</v>
      </c>
      <c r="B42" s="714" t="s">
        <v>843</v>
      </c>
      <c r="C42" s="711">
        <v>1163</v>
      </c>
    </row>
    <row r="43" spans="1:3" ht="15.75">
      <c r="A43" s="711">
        <v>1168</v>
      </c>
      <c r="B43" s="714" t="s">
        <v>844</v>
      </c>
      <c r="C43" s="711">
        <v>1168</v>
      </c>
    </row>
    <row r="44" spans="1:3" ht="15.75">
      <c r="A44" s="711">
        <v>1179</v>
      </c>
      <c r="B44" s="715" t="s">
        <v>845</v>
      </c>
      <c r="C44" s="711">
        <v>1179</v>
      </c>
    </row>
    <row r="45" spans="1:3" ht="15.75">
      <c r="A45" s="711">
        <v>2201</v>
      </c>
      <c r="B45" s="715" t="s">
        <v>846</v>
      </c>
      <c r="C45" s="711">
        <v>2201</v>
      </c>
    </row>
    <row r="46" spans="1:3" ht="15.75">
      <c r="A46" s="711">
        <v>2205</v>
      </c>
      <c r="B46" s="714" t="s">
        <v>847</v>
      </c>
      <c r="C46" s="711">
        <v>2205</v>
      </c>
    </row>
    <row r="47" spans="1:3" ht="15.75">
      <c r="A47" s="711">
        <v>2206</v>
      </c>
      <c r="B47" s="717" t="s">
        <v>848</v>
      </c>
      <c r="C47" s="711">
        <v>2206</v>
      </c>
    </row>
    <row r="48" spans="1:3" ht="15.75">
      <c r="A48" s="711">
        <v>2215</v>
      </c>
      <c r="B48" s="714" t="s">
        <v>849</v>
      </c>
      <c r="C48" s="711">
        <v>2215</v>
      </c>
    </row>
    <row r="49" spans="1:3" ht="15.75">
      <c r="A49" s="711">
        <v>2218</v>
      </c>
      <c r="B49" s="714" t="s">
        <v>850</v>
      </c>
      <c r="C49" s="711">
        <v>2218</v>
      </c>
    </row>
    <row r="50" spans="1:3" ht="15.75">
      <c r="A50" s="711">
        <v>2219</v>
      </c>
      <c r="B50" s="714" t="s">
        <v>851</v>
      </c>
      <c r="C50" s="711">
        <v>2219</v>
      </c>
    </row>
    <row r="51" spans="1:3" ht="15.75">
      <c r="A51" s="711">
        <v>2221</v>
      </c>
      <c r="B51" s="715" t="s">
        <v>852</v>
      </c>
      <c r="C51" s="711">
        <v>2221</v>
      </c>
    </row>
    <row r="52" spans="1:3" ht="15.75">
      <c r="A52" s="711">
        <v>2222</v>
      </c>
      <c r="B52" s="718" t="s">
        <v>853</v>
      </c>
      <c r="C52" s="711">
        <v>2222</v>
      </c>
    </row>
    <row r="53" spans="1:3" ht="15.75">
      <c r="A53" s="711">
        <v>2223</v>
      </c>
      <c r="B53" s="718" t="s">
        <v>854</v>
      </c>
      <c r="C53" s="711">
        <v>2223</v>
      </c>
    </row>
    <row r="54" spans="1:3" ht="15.75">
      <c r="A54" s="711">
        <v>2224</v>
      </c>
      <c r="B54" s="717" t="s">
        <v>855</v>
      </c>
      <c r="C54" s="711">
        <v>2224</v>
      </c>
    </row>
    <row r="55" spans="1:3" ht="15.75">
      <c r="A55" s="711">
        <v>2225</v>
      </c>
      <c r="B55" s="714" t="s">
        <v>856</v>
      </c>
      <c r="C55" s="711">
        <v>2225</v>
      </c>
    </row>
    <row r="56" spans="1:3" ht="15.75">
      <c r="A56" s="711">
        <v>2228</v>
      </c>
      <c r="B56" s="714" t="s">
        <v>857</v>
      </c>
      <c r="C56" s="711">
        <v>2228</v>
      </c>
    </row>
    <row r="57" spans="1:3" ht="15.75">
      <c r="A57" s="711">
        <v>2239</v>
      </c>
      <c r="B57" s="715" t="s">
        <v>858</v>
      </c>
      <c r="C57" s="711">
        <v>2239</v>
      </c>
    </row>
    <row r="58" spans="1:3" ht="15.75">
      <c r="A58" s="711">
        <v>2241</v>
      </c>
      <c r="B58" s="718" t="s">
        <v>859</v>
      </c>
      <c r="C58" s="711">
        <v>2241</v>
      </c>
    </row>
    <row r="59" spans="1:3" ht="15.75">
      <c r="A59" s="711">
        <v>2242</v>
      </c>
      <c r="B59" s="718" t="s">
        <v>860</v>
      </c>
      <c r="C59" s="711">
        <v>2242</v>
      </c>
    </row>
    <row r="60" spans="1:3" ht="15.75">
      <c r="A60" s="711">
        <v>2243</v>
      </c>
      <c r="B60" s="718" t="s">
        <v>861</v>
      </c>
      <c r="C60" s="711">
        <v>2243</v>
      </c>
    </row>
    <row r="61" spans="1:3" ht="15.75">
      <c r="A61" s="711">
        <v>2244</v>
      </c>
      <c r="B61" s="718" t="s">
        <v>862</v>
      </c>
      <c r="C61" s="711">
        <v>2244</v>
      </c>
    </row>
    <row r="62" spans="1:3" ht="15.75">
      <c r="A62" s="711">
        <v>2245</v>
      </c>
      <c r="B62" s="719" t="s">
        <v>863</v>
      </c>
      <c r="C62" s="711">
        <v>2245</v>
      </c>
    </row>
    <row r="63" spans="1:3" ht="15.75">
      <c r="A63" s="711">
        <v>2246</v>
      </c>
      <c r="B63" s="718" t="s">
        <v>864</v>
      </c>
      <c r="C63" s="711">
        <v>2246</v>
      </c>
    </row>
    <row r="64" spans="1:3" ht="15.75">
      <c r="A64" s="711">
        <v>2247</v>
      </c>
      <c r="B64" s="718" t="s">
        <v>865</v>
      </c>
      <c r="C64" s="711">
        <v>2247</v>
      </c>
    </row>
    <row r="65" spans="1:3" ht="15.75">
      <c r="A65" s="711">
        <v>2248</v>
      </c>
      <c r="B65" s="718" t="s">
        <v>866</v>
      </c>
      <c r="C65" s="711">
        <v>2248</v>
      </c>
    </row>
    <row r="66" spans="1:3" ht="15.75">
      <c r="A66" s="711">
        <v>2249</v>
      </c>
      <c r="B66" s="718" t="s">
        <v>867</v>
      </c>
      <c r="C66" s="711">
        <v>2249</v>
      </c>
    </row>
    <row r="67" spans="1:3" ht="15.75">
      <c r="A67" s="711">
        <v>2258</v>
      </c>
      <c r="B67" s="714" t="s">
        <v>868</v>
      </c>
      <c r="C67" s="711">
        <v>2258</v>
      </c>
    </row>
    <row r="68" spans="1:3" ht="15.75">
      <c r="A68" s="711">
        <v>2259</v>
      </c>
      <c r="B68" s="717" t="s">
        <v>869</v>
      </c>
      <c r="C68" s="711">
        <v>2259</v>
      </c>
    </row>
    <row r="69" spans="1:3" ht="15.75">
      <c r="A69" s="711">
        <v>2261</v>
      </c>
      <c r="B69" s="715" t="s">
        <v>870</v>
      </c>
      <c r="C69" s="711">
        <v>2261</v>
      </c>
    </row>
    <row r="70" spans="1:3" ht="15.75">
      <c r="A70" s="711">
        <v>2268</v>
      </c>
      <c r="B70" s="714" t="s">
        <v>871</v>
      </c>
      <c r="C70" s="711">
        <v>2268</v>
      </c>
    </row>
    <row r="71" spans="1:3" ht="15.75">
      <c r="A71" s="711">
        <v>2279</v>
      </c>
      <c r="B71" s="715" t="s">
        <v>872</v>
      </c>
      <c r="C71" s="711">
        <v>2279</v>
      </c>
    </row>
    <row r="72" spans="1:3" ht="15.75">
      <c r="A72" s="711">
        <v>2281</v>
      </c>
      <c r="B72" s="717" t="s">
        <v>873</v>
      </c>
      <c r="C72" s="711">
        <v>2281</v>
      </c>
    </row>
    <row r="73" spans="1:3" ht="15.75">
      <c r="A73" s="711">
        <v>2282</v>
      </c>
      <c r="B73" s="717" t="s">
        <v>874</v>
      </c>
      <c r="C73" s="711">
        <v>2282</v>
      </c>
    </row>
    <row r="74" spans="1:3" ht="15.75">
      <c r="A74" s="711">
        <v>2283</v>
      </c>
      <c r="B74" s="717" t="s">
        <v>875</v>
      </c>
      <c r="C74" s="711">
        <v>2283</v>
      </c>
    </row>
    <row r="75" spans="1:3" ht="15.75">
      <c r="A75" s="711">
        <v>2284</v>
      </c>
      <c r="B75" s="717" t="s">
        <v>876</v>
      </c>
      <c r="C75" s="711">
        <v>2284</v>
      </c>
    </row>
    <row r="76" spans="1:3" ht="15.75">
      <c r="A76" s="711">
        <v>2285</v>
      </c>
      <c r="B76" s="717" t="s">
        <v>877</v>
      </c>
      <c r="C76" s="711">
        <v>2285</v>
      </c>
    </row>
    <row r="77" spans="1:3" ht="15.75">
      <c r="A77" s="711">
        <v>2288</v>
      </c>
      <c r="B77" s="717" t="s">
        <v>878</v>
      </c>
      <c r="C77" s="711">
        <v>2288</v>
      </c>
    </row>
    <row r="78" spans="1:3" ht="15.75">
      <c r="A78" s="711">
        <v>2289</v>
      </c>
      <c r="B78" s="717" t="s">
        <v>879</v>
      </c>
      <c r="C78" s="711">
        <v>2289</v>
      </c>
    </row>
    <row r="79" spans="1:3" ht="15.75">
      <c r="A79" s="711">
        <v>3301</v>
      </c>
      <c r="B79" s="714" t="s">
        <v>880</v>
      </c>
      <c r="C79" s="711">
        <v>3301</v>
      </c>
    </row>
    <row r="80" spans="1:3" ht="15.75">
      <c r="A80" s="711">
        <v>3311</v>
      </c>
      <c r="B80" s="714" t="s">
        <v>881</v>
      </c>
      <c r="C80" s="711">
        <v>3311</v>
      </c>
    </row>
    <row r="81" spans="1:3" ht="15.75">
      <c r="A81" s="711">
        <v>3312</v>
      </c>
      <c r="B81" s="715" t="s">
        <v>882</v>
      </c>
      <c r="C81" s="711">
        <v>3312</v>
      </c>
    </row>
    <row r="82" spans="1:3" ht="15.75">
      <c r="A82" s="711">
        <v>3314</v>
      </c>
      <c r="B82" s="714" t="s">
        <v>883</v>
      </c>
      <c r="C82" s="711">
        <v>3314</v>
      </c>
    </row>
    <row r="83" spans="1:3" ht="15.75">
      <c r="A83" s="711">
        <v>3315</v>
      </c>
      <c r="B83" s="714" t="s">
        <v>884</v>
      </c>
      <c r="C83" s="711">
        <v>3315</v>
      </c>
    </row>
    <row r="84" spans="1:3" ht="15.75">
      <c r="A84" s="711">
        <v>3318</v>
      </c>
      <c r="B84" s="717" t="s">
        <v>885</v>
      </c>
      <c r="C84" s="711">
        <v>3318</v>
      </c>
    </row>
    <row r="85" spans="1:3" ht="15.75">
      <c r="A85" s="711">
        <v>3321</v>
      </c>
      <c r="B85" s="714" t="s">
        <v>886</v>
      </c>
      <c r="C85" s="711">
        <v>3321</v>
      </c>
    </row>
    <row r="86" spans="1:3" ht="15.75">
      <c r="A86" s="711">
        <v>3322</v>
      </c>
      <c r="B86" s="715" t="s">
        <v>887</v>
      </c>
      <c r="C86" s="711">
        <v>3322</v>
      </c>
    </row>
    <row r="87" spans="1:3" ht="15.75">
      <c r="A87" s="711">
        <v>3324</v>
      </c>
      <c r="B87" s="717" t="s">
        <v>888</v>
      </c>
      <c r="C87" s="711">
        <v>3324</v>
      </c>
    </row>
    <row r="88" spans="1:3" ht="15.75">
      <c r="A88" s="711">
        <v>3325</v>
      </c>
      <c r="B88" s="715" t="s">
        <v>889</v>
      </c>
      <c r="C88" s="711">
        <v>3325</v>
      </c>
    </row>
    <row r="89" spans="1:3" ht="15.75">
      <c r="A89" s="711">
        <v>3326</v>
      </c>
      <c r="B89" s="714" t="s">
        <v>890</v>
      </c>
      <c r="C89" s="711">
        <v>3326</v>
      </c>
    </row>
    <row r="90" spans="1:3" ht="15.75">
      <c r="A90" s="711">
        <v>3332</v>
      </c>
      <c r="B90" s="714" t="s">
        <v>891</v>
      </c>
      <c r="C90" s="711">
        <v>3332</v>
      </c>
    </row>
    <row r="91" spans="1:3" ht="15.75">
      <c r="A91" s="711">
        <v>3333</v>
      </c>
      <c r="B91" s="715" t="s">
        <v>892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893</v>
      </c>
      <c r="C96" s="711">
        <v>3349</v>
      </c>
    </row>
    <row r="97" spans="1:3" ht="15.75">
      <c r="A97" s="711">
        <v>3359</v>
      </c>
      <c r="B97" s="715" t="s">
        <v>894</v>
      </c>
      <c r="C97" s="711">
        <v>3359</v>
      </c>
    </row>
    <row r="98" spans="1:3" ht="15.75">
      <c r="A98" s="711">
        <v>3369</v>
      </c>
      <c r="B98" s="715" t="s">
        <v>895</v>
      </c>
      <c r="C98" s="711">
        <v>3369</v>
      </c>
    </row>
    <row r="99" spans="1:3" ht="15.75">
      <c r="A99" s="711">
        <v>3388</v>
      </c>
      <c r="B99" s="714" t="s">
        <v>896</v>
      </c>
      <c r="C99" s="711">
        <v>3388</v>
      </c>
    </row>
    <row r="100" spans="1:3" ht="15.75">
      <c r="A100" s="711">
        <v>3389</v>
      </c>
      <c r="B100" s="715" t="s">
        <v>897</v>
      </c>
      <c r="C100" s="711">
        <v>3389</v>
      </c>
    </row>
    <row r="101" spans="1:3" ht="15.75">
      <c r="A101" s="711">
        <v>4401</v>
      </c>
      <c r="B101" s="714" t="s">
        <v>898</v>
      </c>
      <c r="C101" s="711">
        <v>4401</v>
      </c>
    </row>
    <row r="102" spans="1:3" ht="15.75">
      <c r="A102" s="711">
        <v>4412</v>
      </c>
      <c r="B102" s="717" t="s">
        <v>899</v>
      </c>
      <c r="C102" s="711">
        <v>4412</v>
      </c>
    </row>
    <row r="103" spans="1:3" ht="15.75">
      <c r="A103" s="711">
        <v>4415</v>
      </c>
      <c r="B103" s="715" t="s">
        <v>900</v>
      </c>
      <c r="C103" s="711">
        <v>4415</v>
      </c>
    </row>
    <row r="104" spans="1:3" ht="15.75">
      <c r="A104" s="711">
        <v>4418</v>
      </c>
      <c r="B104" s="715" t="s">
        <v>901</v>
      </c>
      <c r="C104" s="711">
        <v>4418</v>
      </c>
    </row>
    <row r="105" spans="1:3" ht="15.75">
      <c r="A105" s="711">
        <v>4429</v>
      </c>
      <c r="B105" s="714" t="s">
        <v>902</v>
      </c>
      <c r="C105" s="711">
        <v>4429</v>
      </c>
    </row>
    <row r="106" spans="1:3" ht="15.75">
      <c r="A106" s="711">
        <v>4431</v>
      </c>
      <c r="B106" s="715" t="s">
        <v>903</v>
      </c>
      <c r="C106" s="711">
        <v>4431</v>
      </c>
    </row>
    <row r="107" spans="1:3" ht="15.75">
      <c r="A107" s="711">
        <v>4433</v>
      </c>
      <c r="B107" s="715" t="s">
        <v>904</v>
      </c>
      <c r="C107" s="711">
        <v>4433</v>
      </c>
    </row>
    <row r="108" spans="1:3" ht="15.75">
      <c r="A108" s="711">
        <v>4436</v>
      </c>
      <c r="B108" s="715" t="s">
        <v>905</v>
      </c>
      <c r="C108" s="711">
        <v>4436</v>
      </c>
    </row>
    <row r="109" spans="1:3" ht="15.75">
      <c r="A109" s="711">
        <v>4437</v>
      </c>
      <c r="B109" s="716" t="s">
        <v>906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502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1799</v>
      </c>
      <c r="C258" s="711">
        <v>8866</v>
      </c>
    </row>
    <row r="259" spans="1:3" ht="15.75">
      <c r="A259" s="711">
        <v>8867</v>
      </c>
      <c r="B259" s="715" t="s">
        <v>1800</v>
      </c>
      <c r="C259" s="711">
        <v>8867</v>
      </c>
    </row>
    <row r="260" spans="1:3" ht="15.75">
      <c r="A260" s="711">
        <v>8868</v>
      </c>
      <c r="B260" s="715" t="s">
        <v>1801</v>
      </c>
      <c r="C260" s="711">
        <v>8868</v>
      </c>
    </row>
    <row r="261" spans="1:3" ht="15.75">
      <c r="A261" s="711">
        <v>8869</v>
      </c>
      <c r="B261" s="714" t="s">
        <v>1802</v>
      </c>
      <c r="C261" s="711">
        <v>8869</v>
      </c>
    </row>
    <row r="262" spans="1:3" ht="15.75">
      <c r="A262" s="711">
        <v>8871</v>
      </c>
      <c r="B262" s="715" t="s">
        <v>1803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1674</v>
      </c>
      <c r="B280" s="631" t="s">
        <v>1679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1674</v>
      </c>
      <c r="B293" s="631" t="s">
        <v>1678</v>
      </c>
    </row>
    <row r="294" ht="15.75">
      <c r="B294" s="591" t="s">
        <v>1675</v>
      </c>
    </row>
    <row r="295" ht="18.75" thickBot="1">
      <c r="B295" s="591" t="s">
        <v>1676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1677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221</v>
      </c>
    </row>
    <row r="353" spans="1:2" ht="18">
      <c r="A353" s="658" t="s">
        <v>222</v>
      </c>
      <c r="B353" s="660" t="s">
        <v>223</v>
      </c>
    </row>
    <row r="354" spans="1:2" ht="18">
      <c r="A354" s="658" t="s">
        <v>224</v>
      </c>
      <c r="B354" s="660" t="s">
        <v>225</v>
      </c>
    </row>
    <row r="355" spans="1:2" ht="18">
      <c r="A355" s="658" t="s">
        <v>226</v>
      </c>
      <c r="B355" s="661" t="s">
        <v>227</v>
      </c>
    </row>
    <row r="356" spans="1:2" ht="18">
      <c r="A356" s="658" t="s">
        <v>228</v>
      </c>
      <c r="B356" s="661" t="s">
        <v>229</v>
      </c>
    </row>
    <row r="357" spans="1:2" ht="18">
      <c r="A357" s="658" t="s">
        <v>230</v>
      </c>
      <c r="B357" s="661" t="s">
        <v>231</v>
      </c>
    </row>
    <row r="358" spans="1:2" ht="18">
      <c r="A358" s="658" t="s">
        <v>232</v>
      </c>
      <c r="B358" s="661" t="s">
        <v>233</v>
      </c>
    </row>
    <row r="359" spans="1:2" ht="18">
      <c r="A359" s="658" t="s">
        <v>234</v>
      </c>
      <c r="B359" s="662" t="s">
        <v>235</v>
      </c>
    </row>
    <row r="360" spans="1:2" ht="18">
      <c r="A360" s="658" t="s">
        <v>236</v>
      </c>
      <c r="B360" s="662" t="s">
        <v>237</v>
      </c>
    </row>
    <row r="361" spans="1:2" ht="18">
      <c r="A361" s="658" t="s">
        <v>238</v>
      </c>
      <c r="B361" s="661" t="s">
        <v>239</v>
      </c>
    </row>
    <row r="362" spans="1:5" ht="18">
      <c r="A362" s="663" t="s">
        <v>240</v>
      </c>
      <c r="B362" s="661" t="s">
        <v>241</v>
      </c>
      <c r="C362" s="593" t="s">
        <v>242</v>
      </c>
      <c r="D362" s="594"/>
      <c r="E362" s="595"/>
    </row>
    <row r="363" spans="1:5" ht="18">
      <c r="A363" s="663" t="s">
        <v>243</v>
      </c>
      <c r="B363" s="660" t="s">
        <v>244</v>
      </c>
      <c r="C363" s="593" t="s">
        <v>242</v>
      </c>
      <c r="D363" s="594"/>
      <c r="E363" s="595"/>
    </row>
    <row r="364" spans="1:5" ht="18">
      <c r="A364" s="663" t="s">
        <v>245</v>
      </c>
      <c r="B364" s="661" t="s">
        <v>246</v>
      </c>
      <c r="C364" s="593" t="s">
        <v>242</v>
      </c>
      <c r="D364" s="594"/>
      <c r="E364" s="595"/>
    </row>
    <row r="365" spans="1:5" ht="18">
      <c r="A365" s="663" t="s">
        <v>247</v>
      </c>
      <c r="B365" s="661" t="s">
        <v>248</v>
      </c>
      <c r="C365" s="593" t="s">
        <v>242</v>
      </c>
      <c r="D365" s="594"/>
      <c r="E365" s="595"/>
    </row>
    <row r="366" spans="1:5" ht="18">
      <c r="A366" s="663" t="s">
        <v>249</v>
      </c>
      <c r="B366" s="661" t="s">
        <v>250</v>
      </c>
      <c r="C366" s="593" t="s">
        <v>242</v>
      </c>
      <c r="D366" s="594"/>
      <c r="E366" s="595"/>
    </row>
    <row r="367" spans="1:5" ht="18">
      <c r="A367" s="663" t="s">
        <v>251</v>
      </c>
      <c r="B367" s="661" t="s">
        <v>252</v>
      </c>
      <c r="C367" s="593" t="s">
        <v>242</v>
      </c>
      <c r="D367" s="594"/>
      <c r="E367" s="595"/>
    </row>
    <row r="368" spans="1:5" ht="18">
      <c r="A368" s="663" t="s">
        <v>253</v>
      </c>
      <c r="B368" s="661" t="s">
        <v>254</v>
      </c>
      <c r="C368" s="593" t="s">
        <v>242</v>
      </c>
      <c r="D368" s="594"/>
      <c r="E368" s="595"/>
    </row>
    <row r="369" spans="1:5" ht="18">
      <c r="A369" s="663" t="s">
        <v>255</v>
      </c>
      <c r="B369" s="661" t="s">
        <v>256</v>
      </c>
      <c r="C369" s="593" t="s">
        <v>242</v>
      </c>
      <c r="D369" s="594"/>
      <c r="E369" s="595"/>
    </row>
    <row r="370" spans="1:5" ht="18">
      <c r="A370" s="663" t="s">
        <v>257</v>
      </c>
      <c r="B370" s="661" t="s">
        <v>258</v>
      </c>
      <c r="C370" s="593" t="s">
        <v>242</v>
      </c>
      <c r="D370" s="594"/>
      <c r="E370" s="595"/>
    </row>
    <row r="371" spans="1:5" ht="18">
      <c r="A371" s="663" t="s">
        <v>259</v>
      </c>
      <c r="B371" s="660" t="s">
        <v>260</v>
      </c>
      <c r="C371" s="593" t="s">
        <v>242</v>
      </c>
      <c r="D371" s="594"/>
      <c r="E371" s="595"/>
    </row>
    <row r="372" spans="1:5" ht="18">
      <c r="A372" s="663" t="s">
        <v>261</v>
      </c>
      <c r="B372" s="661" t="s">
        <v>262</v>
      </c>
      <c r="C372" s="593" t="s">
        <v>242</v>
      </c>
      <c r="D372" s="594"/>
      <c r="E372" s="595"/>
    </row>
    <row r="373" spans="1:5" ht="18">
      <c r="A373" s="663" t="s">
        <v>263</v>
      </c>
      <c r="B373" s="660" t="s">
        <v>264</v>
      </c>
      <c r="C373" s="593" t="s">
        <v>242</v>
      </c>
      <c r="D373" s="594"/>
      <c r="E373" s="595"/>
    </row>
    <row r="374" spans="1:5" ht="18">
      <c r="A374" s="663" t="s">
        <v>265</v>
      </c>
      <c r="B374" s="660" t="s">
        <v>266</v>
      </c>
      <c r="C374" s="593" t="s">
        <v>242</v>
      </c>
      <c r="D374" s="594"/>
      <c r="E374" s="595"/>
    </row>
    <row r="375" spans="1:5" ht="18">
      <c r="A375" s="663" t="s">
        <v>267</v>
      </c>
      <c r="B375" s="660" t="s">
        <v>268</v>
      </c>
      <c r="C375" s="593" t="s">
        <v>242</v>
      </c>
      <c r="D375" s="594"/>
      <c r="E375" s="595"/>
    </row>
    <row r="376" spans="1:5" ht="18">
      <c r="A376" s="663" t="s">
        <v>269</v>
      </c>
      <c r="B376" s="660" t="s">
        <v>270</v>
      </c>
      <c r="C376" s="593" t="s">
        <v>242</v>
      </c>
      <c r="D376" s="594"/>
      <c r="E376" s="595"/>
    </row>
    <row r="377" spans="1:5" ht="18">
      <c r="A377" s="663" t="s">
        <v>271</v>
      </c>
      <c r="B377" s="660" t="s">
        <v>272</v>
      </c>
      <c r="C377" s="593" t="s">
        <v>242</v>
      </c>
      <c r="D377" s="594"/>
      <c r="E377" s="595"/>
    </row>
    <row r="378" spans="1:5" ht="18">
      <c r="A378" s="663" t="s">
        <v>273</v>
      </c>
      <c r="B378" s="660" t="s">
        <v>274</v>
      </c>
      <c r="C378" s="593" t="s">
        <v>242</v>
      </c>
      <c r="D378" s="594"/>
      <c r="E378" s="595"/>
    </row>
    <row r="379" spans="1:5" ht="18">
      <c r="A379" s="663" t="s">
        <v>275</v>
      </c>
      <c r="B379" s="660" t="s">
        <v>276</v>
      </c>
      <c r="C379" s="593" t="s">
        <v>242</v>
      </c>
      <c r="D379" s="594"/>
      <c r="E379" s="595"/>
    </row>
    <row r="380" spans="1:5" ht="18">
      <c r="A380" s="663" t="s">
        <v>277</v>
      </c>
      <c r="B380" s="660" t="s">
        <v>278</v>
      </c>
      <c r="C380" s="593" t="s">
        <v>242</v>
      </c>
      <c r="D380" s="594"/>
      <c r="E380" s="595"/>
    </row>
    <row r="381" spans="1:5" ht="18">
      <c r="A381" s="663" t="s">
        <v>279</v>
      </c>
      <c r="B381" s="664" t="s">
        <v>280</v>
      </c>
      <c r="C381" s="593" t="s">
        <v>242</v>
      </c>
      <c r="D381" s="594"/>
      <c r="E381" s="595"/>
    </row>
    <row r="382" spans="1:5" ht="18">
      <c r="A382" s="663" t="s">
        <v>281</v>
      </c>
      <c r="B382" s="664" t="s">
        <v>282</v>
      </c>
      <c r="C382" s="593" t="s">
        <v>242</v>
      </c>
      <c r="D382" s="594"/>
      <c r="E382" s="595"/>
    </row>
    <row r="383" spans="1:5" ht="18">
      <c r="A383" s="665" t="s">
        <v>283</v>
      </c>
      <c r="B383" s="666" t="s">
        <v>284</v>
      </c>
      <c r="C383" s="593" t="s">
        <v>242</v>
      </c>
      <c r="D383" s="596"/>
      <c r="E383" s="595"/>
    </row>
    <row r="384" spans="1:5" ht="18">
      <c r="A384" s="653" t="s">
        <v>242</v>
      </c>
      <c r="B384" s="667" t="s">
        <v>285</v>
      </c>
      <c r="C384" s="593" t="s">
        <v>242</v>
      </c>
      <c r="D384" s="597"/>
      <c r="E384" s="595"/>
    </row>
    <row r="385" spans="1:5" ht="18">
      <c r="A385" s="668" t="s">
        <v>286</v>
      </c>
      <c r="B385" s="669" t="s">
        <v>287</v>
      </c>
      <c r="C385" s="593" t="s">
        <v>242</v>
      </c>
      <c r="D385" s="594"/>
      <c r="E385" s="595"/>
    </row>
    <row r="386" spans="1:5" ht="18">
      <c r="A386" s="663" t="s">
        <v>288</v>
      </c>
      <c r="B386" s="644" t="s">
        <v>289</v>
      </c>
      <c r="C386" s="593" t="s">
        <v>242</v>
      </c>
      <c r="D386" s="594"/>
      <c r="E386" s="595"/>
    </row>
    <row r="387" spans="1:5" ht="18">
      <c r="A387" s="670" t="s">
        <v>290</v>
      </c>
      <c r="B387" s="671" t="s">
        <v>291</v>
      </c>
      <c r="C387" s="593" t="s">
        <v>242</v>
      </c>
      <c r="D387" s="594"/>
      <c r="E387" s="595"/>
    </row>
    <row r="388" spans="1:5" ht="18">
      <c r="A388" s="653" t="s">
        <v>242</v>
      </c>
      <c r="B388" s="672" t="s">
        <v>292</v>
      </c>
      <c r="C388" s="593" t="s">
        <v>242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242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242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242</v>
      </c>
      <c r="D391" s="599"/>
      <c r="E391" s="595"/>
    </row>
    <row r="392" spans="1:5" ht="18">
      <c r="A392" s="653" t="s">
        <v>242</v>
      </c>
      <c r="B392" s="672" t="s">
        <v>293</v>
      </c>
      <c r="C392" s="593" t="s">
        <v>242</v>
      </c>
      <c r="D392" s="598"/>
      <c r="E392" s="595"/>
    </row>
    <row r="393" spans="1:5" ht="18">
      <c r="A393" s="668" t="s">
        <v>294</v>
      </c>
      <c r="B393" s="669" t="s">
        <v>295</v>
      </c>
      <c r="C393" s="593" t="s">
        <v>242</v>
      </c>
      <c r="D393" s="594"/>
      <c r="E393" s="595"/>
    </row>
    <row r="394" spans="1:5" ht="18.75" thickBot="1">
      <c r="A394" s="676" t="s">
        <v>296</v>
      </c>
      <c r="B394" s="677" t="s">
        <v>297</v>
      </c>
      <c r="C394" s="593" t="s">
        <v>242</v>
      </c>
      <c r="D394" s="600"/>
      <c r="E394" s="595"/>
    </row>
    <row r="395" spans="1:5" ht="16.5">
      <c r="A395" s="678" t="s">
        <v>298</v>
      </c>
      <c r="B395" s="679" t="s">
        <v>1287</v>
      </c>
      <c r="C395" s="593" t="s">
        <v>242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242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242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242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242</v>
      </c>
      <c r="D399" s="603"/>
      <c r="E399" s="595"/>
    </row>
    <row r="400" spans="1:5" ht="16.5">
      <c r="A400" s="673" t="s">
        <v>1296</v>
      </c>
      <c r="B400" s="640" t="s">
        <v>459</v>
      </c>
      <c r="C400" s="593" t="s">
        <v>242</v>
      </c>
      <c r="D400" s="601"/>
      <c r="E400" s="595"/>
    </row>
    <row r="401" spans="1:5" ht="17.25" thickBot="1">
      <c r="A401" s="685" t="s">
        <v>460</v>
      </c>
      <c r="B401" s="686" t="s">
        <v>461</v>
      </c>
      <c r="C401" s="593" t="s">
        <v>242</v>
      </c>
      <c r="D401" s="601"/>
      <c r="E401" s="595"/>
    </row>
    <row r="402" spans="1:5" ht="18">
      <c r="A402" s="687" t="s">
        <v>462</v>
      </c>
      <c r="B402" s="688" t="s">
        <v>463</v>
      </c>
      <c r="C402" s="593" t="s">
        <v>242</v>
      </c>
      <c r="D402" s="604"/>
      <c r="E402" s="595"/>
    </row>
    <row r="403" spans="1:5" ht="18">
      <c r="A403" s="689" t="s">
        <v>464</v>
      </c>
      <c r="B403" s="690" t="s">
        <v>465</v>
      </c>
      <c r="C403" s="593" t="s">
        <v>242</v>
      </c>
      <c r="D403" s="604"/>
      <c r="E403" s="595"/>
    </row>
    <row r="404" spans="1:5" ht="18">
      <c r="A404" s="689" t="s">
        <v>466</v>
      </c>
      <c r="B404" s="691" t="s">
        <v>467</v>
      </c>
      <c r="C404" s="593" t="s">
        <v>242</v>
      </c>
      <c r="D404" s="604"/>
      <c r="E404" s="595"/>
    </row>
    <row r="405" spans="1:5" ht="18">
      <c r="A405" s="689" t="s">
        <v>468</v>
      </c>
      <c r="B405" s="690" t="s">
        <v>469</v>
      </c>
      <c r="C405" s="593" t="s">
        <v>242</v>
      </c>
      <c r="D405" s="604"/>
      <c r="E405" s="595"/>
    </row>
    <row r="406" spans="1:5" ht="18">
      <c r="A406" s="689" t="s">
        <v>470</v>
      </c>
      <c r="B406" s="690" t="s">
        <v>471</v>
      </c>
      <c r="C406" s="593" t="s">
        <v>242</v>
      </c>
      <c r="D406" s="604"/>
      <c r="E406" s="595"/>
    </row>
    <row r="407" spans="1:5" ht="18">
      <c r="A407" s="689" t="s">
        <v>472</v>
      </c>
      <c r="B407" s="692" t="s">
        <v>473</v>
      </c>
      <c r="C407" s="593" t="s">
        <v>242</v>
      </c>
      <c r="D407" s="604"/>
      <c r="E407" s="595"/>
    </row>
    <row r="408" spans="1:5" ht="18">
      <c r="A408" s="689" t="s">
        <v>474</v>
      </c>
      <c r="B408" s="692" t="s">
        <v>475</v>
      </c>
      <c r="C408" s="593" t="s">
        <v>242</v>
      </c>
      <c r="D408" s="604"/>
      <c r="E408" s="595"/>
    </row>
    <row r="409" spans="1:5" ht="18">
      <c r="A409" s="689" t="s">
        <v>476</v>
      </c>
      <c r="B409" s="692" t="s">
        <v>477</v>
      </c>
      <c r="C409" s="593" t="s">
        <v>242</v>
      </c>
      <c r="D409" s="605"/>
      <c r="E409" s="595"/>
    </row>
    <row r="410" spans="1:5" ht="18">
      <c r="A410" s="689" t="s">
        <v>478</v>
      </c>
      <c r="B410" s="692" t="s">
        <v>479</v>
      </c>
      <c r="C410" s="593" t="s">
        <v>242</v>
      </c>
      <c r="D410" s="605"/>
      <c r="E410" s="595"/>
    </row>
    <row r="411" spans="1:5" ht="18">
      <c r="A411" s="689" t="s">
        <v>480</v>
      </c>
      <c r="B411" s="692" t="s">
        <v>314</v>
      </c>
      <c r="C411" s="593" t="s">
        <v>242</v>
      </c>
      <c r="D411" s="605"/>
      <c r="E411" s="595"/>
    </row>
    <row r="412" spans="1:5" ht="18">
      <c r="A412" s="689" t="s">
        <v>315</v>
      </c>
      <c r="B412" s="690" t="s">
        <v>316</v>
      </c>
      <c r="C412" s="593" t="s">
        <v>242</v>
      </c>
      <c r="D412" s="605"/>
      <c r="E412" s="595"/>
    </row>
    <row r="413" spans="1:5" ht="18">
      <c r="A413" s="689" t="s">
        <v>317</v>
      </c>
      <c r="B413" s="690" t="s">
        <v>318</v>
      </c>
      <c r="C413" s="593" t="s">
        <v>242</v>
      </c>
      <c r="D413" s="605"/>
      <c r="E413" s="595"/>
    </row>
    <row r="414" spans="1:5" ht="18">
      <c r="A414" s="689" t="s">
        <v>319</v>
      </c>
      <c r="B414" s="690" t="s">
        <v>1299</v>
      </c>
      <c r="C414" s="593" t="s">
        <v>242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242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242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242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242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242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242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242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242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242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242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242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242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242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242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242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242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242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242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242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242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242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242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242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242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242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242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242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242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242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242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242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242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242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242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242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242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242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242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242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242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242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242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242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242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242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242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242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242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242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242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242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242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242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242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242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242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242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242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242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242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242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242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242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242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242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242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242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242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242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242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242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242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242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242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242</v>
      </c>
      <c r="D489" s="605"/>
      <c r="E489" s="595"/>
    </row>
    <row r="490" spans="1:5" ht="18.75" thickBot="1">
      <c r="A490" s="693" t="s">
        <v>507</v>
      </c>
      <c r="B490" s="694" t="s">
        <v>508</v>
      </c>
      <c r="C490" s="593" t="s">
        <v>242</v>
      </c>
      <c r="D490" s="605"/>
      <c r="E490" s="595"/>
    </row>
    <row r="491" spans="1:5" ht="18">
      <c r="A491" s="687" t="s">
        <v>509</v>
      </c>
      <c r="B491" s="688" t="s">
        <v>510</v>
      </c>
      <c r="C491" s="593" t="s">
        <v>242</v>
      </c>
      <c r="D491" s="605"/>
      <c r="E491" s="595"/>
    </row>
    <row r="492" spans="1:5" ht="18">
      <c r="A492" s="689" t="s">
        <v>511</v>
      </c>
      <c r="B492" s="690" t="s">
        <v>512</v>
      </c>
      <c r="C492" s="593" t="s">
        <v>242</v>
      </c>
      <c r="D492" s="605"/>
      <c r="E492" s="595"/>
    </row>
    <row r="493" spans="1:5" ht="18">
      <c r="A493" s="689" t="s">
        <v>513</v>
      </c>
      <c r="B493" s="690" t="s">
        <v>514</v>
      </c>
      <c r="C493" s="593" t="s">
        <v>242</v>
      </c>
      <c r="D493" s="605"/>
      <c r="E493" s="595"/>
    </row>
    <row r="494" spans="1:5" ht="18">
      <c r="A494" s="689" t="s">
        <v>515</v>
      </c>
      <c r="B494" s="690" t="s">
        <v>516</v>
      </c>
      <c r="C494" s="593" t="s">
        <v>242</v>
      </c>
      <c r="D494" s="605"/>
      <c r="E494" s="595"/>
    </row>
    <row r="495" spans="1:5" ht="18">
      <c r="A495" s="689" t="s">
        <v>517</v>
      </c>
      <c r="B495" s="691" t="s">
        <v>518</v>
      </c>
      <c r="C495" s="593" t="s">
        <v>242</v>
      </c>
      <c r="D495" s="605"/>
      <c r="E495" s="595"/>
    </row>
    <row r="496" spans="1:5" ht="18">
      <c r="A496" s="689" t="s">
        <v>519</v>
      </c>
      <c r="B496" s="690" t="s">
        <v>520</v>
      </c>
      <c r="C496" s="593" t="s">
        <v>242</v>
      </c>
      <c r="D496" s="605"/>
      <c r="E496" s="595"/>
    </row>
    <row r="497" spans="1:5" ht="18">
      <c r="A497" s="689" t="s">
        <v>521</v>
      </c>
      <c r="B497" s="690" t="s">
        <v>522</v>
      </c>
      <c r="C497" s="593" t="s">
        <v>242</v>
      </c>
      <c r="D497" s="605"/>
      <c r="E497" s="595"/>
    </row>
    <row r="498" spans="1:5" ht="18">
      <c r="A498" s="689" t="s">
        <v>523</v>
      </c>
      <c r="B498" s="690" t="s">
        <v>524</v>
      </c>
      <c r="C498" s="593" t="s">
        <v>242</v>
      </c>
      <c r="D498" s="605"/>
      <c r="E498" s="595"/>
    </row>
    <row r="499" spans="1:5" ht="18.75" thickBot="1">
      <c r="A499" s="693" t="s">
        <v>525</v>
      </c>
      <c r="B499" s="694" t="s">
        <v>526</v>
      </c>
      <c r="C499" s="593" t="s">
        <v>242</v>
      </c>
      <c r="D499" s="605"/>
      <c r="E499" s="595"/>
    </row>
    <row r="500" spans="1:5" ht="18">
      <c r="A500" s="687" t="s">
        <v>527</v>
      </c>
      <c r="B500" s="688" t="s">
        <v>528</v>
      </c>
      <c r="C500" s="593" t="s">
        <v>242</v>
      </c>
      <c r="D500" s="605"/>
      <c r="E500" s="595"/>
    </row>
    <row r="501" spans="1:5" ht="18">
      <c r="A501" s="689" t="s">
        <v>529</v>
      </c>
      <c r="B501" s="690" t="s">
        <v>530</v>
      </c>
      <c r="C501" s="593" t="s">
        <v>242</v>
      </c>
      <c r="D501" s="605"/>
      <c r="E501" s="595"/>
    </row>
    <row r="502" spans="1:5" ht="18">
      <c r="A502" s="689" t="s">
        <v>531</v>
      </c>
      <c r="B502" s="691" t="s">
        <v>532</v>
      </c>
      <c r="C502" s="593" t="s">
        <v>242</v>
      </c>
      <c r="D502" s="605"/>
      <c r="E502" s="595"/>
    </row>
    <row r="503" spans="1:5" ht="18">
      <c r="A503" s="689" t="s">
        <v>533</v>
      </c>
      <c r="B503" s="690" t="s">
        <v>534</v>
      </c>
      <c r="C503" s="593" t="s">
        <v>242</v>
      </c>
      <c r="D503" s="605"/>
      <c r="E503" s="595"/>
    </row>
    <row r="504" spans="1:5" ht="18">
      <c r="A504" s="689" t="s">
        <v>535</v>
      </c>
      <c r="B504" s="690" t="s">
        <v>536</v>
      </c>
      <c r="C504" s="593" t="s">
        <v>242</v>
      </c>
      <c r="D504" s="605"/>
      <c r="E504" s="595"/>
    </row>
    <row r="505" spans="1:5" ht="18">
      <c r="A505" s="689" t="s">
        <v>537</v>
      </c>
      <c r="B505" s="690" t="s">
        <v>538</v>
      </c>
      <c r="C505" s="593" t="s">
        <v>242</v>
      </c>
      <c r="D505" s="605"/>
      <c r="E505" s="595"/>
    </row>
    <row r="506" spans="1:5" ht="18">
      <c r="A506" s="689" t="s">
        <v>539</v>
      </c>
      <c r="B506" s="690" t="s">
        <v>540</v>
      </c>
      <c r="C506" s="593" t="s">
        <v>242</v>
      </c>
      <c r="D506" s="605"/>
      <c r="E506" s="595"/>
    </row>
    <row r="507" spans="1:5" ht="18.75" thickBot="1">
      <c r="A507" s="693" t="s">
        <v>541</v>
      </c>
      <c r="B507" s="694" t="s">
        <v>542</v>
      </c>
      <c r="C507" s="593" t="s">
        <v>242</v>
      </c>
      <c r="D507" s="605"/>
      <c r="E507" s="595"/>
    </row>
    <row r="508" spans="1:5" ht="18">
      <c r="A508" s="687" t="s">
        <v>543</v>
      </c>
      <c r="B508" s="688" t="s">
        <v>544</v>
      </c>
      <c r="C508" s="593" t="s">
        <v>242</v>
      </c>
      <c r="D508" s="605"/>
      <c r="E508" s="595"/>
    </row>
    <row r="509" spans="1:5" ht="18">
      <c r="A509" s="689" t="s">
        <v>545</v>
      </c>
      <c r="B509" s="690" t="s">
        <v>546</v>
      </c>
      <c r="C509" s="593" t="s">
        <v>242</v>
      </c>
      <c r="D509" s="605"/>
      <c r="E509" s="595"/>
    </row>
    <row r="510" spans="1:5" ht="18">
      <c r="A510" s="689" t="s">
        <v>547</v>
      </c>
      <c r="B510" s="690" t="s">
        <v>548</v>
      </c>
      <c r="C510" s="593" t="s">
        <v>242</v>
      </c>
      <c r="D510" s="605"/>
      <c r="E510" s="595"/>
    </row>
    <row r="511" spans="1:5" ht="18">
      <c r="A511" s="689" t="s">
        <v>549</v>
      </c>
      <c r="B511" s="690" t="s">
        <v>550</v>
      </c>
      <c r="C511" s="593" t="s">
        <v>242</v>
      </c>
      <c r="D511" s="605"/>
      <c r="E511" s="595"/>
    </row>
    <row r="512" spans="1:5" ht="18">
      <c r="A512" s="689" t="s">
        <v>551</v>
      </c>
      <c r="B512" s="690" t="s">
        <v>552</v>
      </c>
      <c r="C512" s="593" t="s">
        <v>242</v>
      </c>
      <c r="D512" s="605"/>
      <c r="E512" s="595"/>
    </row>
    <row r="513" spans="1:5" ht="18">
      <c r="A513" s="689" t="s">
        <v>553</v>
      </c>
      <c r="B513" s="690" t="s">
        <v>554</v>
      </c>
      <c r="C513" s="593" t="s">
        <v>242</v>
      </c>
      <c r="D513" s="605"/>
      <c r="E513" s="595"/>
    </row>
    <row r="514" spans="1:5" ht="18">
      <c r="A514" s="689" t="s">
        <v>555</v>
      </c>
      <c r="B514" s="690" t="s">
        <v>556</v>
      </c>
      <c r="C514" s="593" t="s">
        <v>242</v>
      </c>
      <c r="D514" s="605"/>
      <c r="E514" s="595"/>
    </row>
    <row r="515" spans="1:5" ht="18">
      <c r="A515" s="689" t="s">
        <v>557</v>
      </c>
      <c r="B515" s="690" t="s">
        <v>558</v>
      </c>
      <c r="C515" s="593" t="s">
        <v>242</v>
      </c>
      <c r="D515" s="605"/>
      <c r="E515" s="595"/>
    </row>
    <row r="516" spans="1:5" ht="18">
      <c r="A516" s="689" t="s">
        <v>559</v>
      </c>
      <c r="B516" s="691" t="s">
        <v>560</v>
      </c>
      <c r="C516" s="593" t="s">
        <v>242</v>
      </c>
      <c r="D516" s="605"/>
      <c r="E516" s="595"/>
    </row>
    <row r="517" spans="1:5" ht="18">
      <c r="A517" s="689" t="s">
        <v>561</v>
      </c>
      <c r="B517" s="690" t="s">
        <v>562</v>
      </c>
      <c r="C517" s="593" t="s">
        <v>242</v>
      </c>
      <c r="D517" s="605"/>
      <c r="E517" s="595"/>
    </row>
    <row r="518" spans="1:5" ht="18.75" thickBot="1">
      <c r="A518" s="693" t="s">
        <v>563</v>
      </c>
      <c r="B518" s="694" t="s">
        <v>564</v>
      </c>
      <c r="C518" s="593" t="s">
        <v>242</v>
      </c>
      <c r="D518" s="605"/>
      <c r="E518" s="595"/>
    </row>
    <row r="519" spans="1:5" ht="18">
      <c r="A519" s="687" t="s">
        <v>565</v>
      </c>
      <c r="B519" s="688" t="s">
        <v>566</v>
      </c>
      <c r="C519" s="593" t="s">
        <v>242</v>
      </c>
      <c r="D519" s="605"/>
      <c r="E519" s="595"/>
    </row>
    <row r="520" spans="1:5" ht="18">
      <c r="A520" s="689" t="s">
        <v>567</v>
      </c>
      <c r="B520" s="690" t="s">
        <v>568</v>
      </c>
      <c r="C520" s="593" t="s">
        <v>242</v>
      </c>
      <c r="D520" s="605"/>
      <c r="E520" s="595"/>
    </row>
    <row r="521" spans="1:5" ht="18">
      <c r="A521" s="689" t="s">
        <v>569</v>
      </c>
      <c r="B521" s="690" t="s">
        <v>570</v>
      </c>
      <c r="C521" s="593" t="s">
        <v>242</v>
      </c>
      <c r="D521" s="605"/>
      <c r="E521" s="595"/>
    </row>
    <row r="522" spans="1:5" ht="18">
      <c r="A522" s="689" t="s">
        <v>571</v>
      </c>
      <c r="B522" s="690" t="s">
        <v>572</v>
      </c>
      <c r="C522" s="593" t="s">
        <v>242</v>
      </c>
      <c r="D522" s="605"/>
      <c r="E522" s="595"/>
    </row>
    <row r="523" spans="1:5" ht="18">
      <c r="A523" s="689" t="s">
        <v>573</v>
      </c>
      <c r="B523" s="690" t="s">
        <v>574</v>
      </c>
      <c r="C523" s="593" t="s">
        <v>242</v>
      </c>
      <c r="D523" s="605"/>
      <c r="E523" s="595"/>
    </row>
    <row r="524" spans="1:5" ht="18">
      <c r="A524" s="689" t="s">
        <v>575</v>
      </c>
      <c r="B524" s="691" t="s">
        <v>576</v>
      </c>
      <c r="C524" s="593" t="s">
        <v>242</v>
      </c>
      <c r="D524" s="605"/>
      <c r="E524" s="595"/>
    </row>
    <row r="525" spans="1:5" ht="18">
      <c r="A525" s="689" t="s">
        <v>577</v>
      </c>
      <c r="B525" s="690" t="s">
        <v>578</v>
      </c>
      <c r="C525" s="593" t="s">
        <v>242</v>
      </c>
      <c r="D525" s="605"/>
      <c r="E525" s="595"/>
    </row>
    <row r="526" spans="1:5" ht="18">
      <c r="A526" s="689" t="s">
        <v>579</v>
      </c>
      <c r="B526" s="690" t="s">
        <v>580</v>
      </c>
      <c r="C526" s="593" t="s">
        <v>242</v>
      </c>
      <c r="D526" s="605"/>
      <c r="E526" s="595"/>
    </row>
    <row r="527" spans="1:5" ht="18">
      <c r="A527" s="689" t="s">
        <v>581</v>
      </c>
      <c r="B527" s="690" t="s">
        <v>582</v>
      </c>
      <c r="C527" s="593" t="s">
        <v>242</v>
      </c>
      <c r="D527" s="605"/>
      <c r="E527" s="595"/>
    </row>
    <row r="528" spans="1:5" ht="18">
      <c r="A528" s="689" t="s">
        <v>583</v>
      </c>
      <c r="B528" s="690" t="s">
        <v>584</v>
      </c>
      <c r="C528" s="593" t="s">
        <v>242</v>
      </c>
      <c r="D528" s="605"/>
      <c r="E528" s="595"/>
    </row>
    <row r="529" spans="1:5" ht="18">
      <c r="A529" s="850" t="s">
        <v>585</v>
      </c>
      <c r="B529" s="851" t="s">
        <v>586</v>
      </c>
      <c r="C529" s="593" t="s">
        <v>242</v>
      </c>
      <c r="D529" s="605"/>
      <c r="E529" s="595"/>
    </row>
    <row r="530" spans="1:5" ht="18.75" thickBot="1">
      <c r="A530" s="850" t="s">
        <v>1840</v>
      </c>
      <c r="B530" s="852" t="s">
        <v>1839</v>
      </c>
      <c r="C530" s="593"/>
      <c r="D530" s="605"/>
      <c r="E530" s="595"/>
    </row>
    <row r="531" spans="1:5" ht="18">
      <c r="A531" s="853" t="s">
        <v>587</v>
      </c>
      <c r="B531" s="854" t="s">
        <v>588</v>
      </c>
      <c r="C531" s="593" t="s">
        <v>242</v>
      </c>
      <c r="D531" s="605"/>
      <c r="E531" s="595"/>
    </row>
    <row r="532" spans="1:5" ht="18">
      <c r="A532" s="696" t="s">
        <v>589</v>
      </c>
      <c r="B532" s="697" t="s">
        <v>590</v>
      </c>
      <c r="C532" s="593" t="s">
        <v>242</v>
      </c>
      <c r="D532" s="605"/>
      <c r="E532" s="595"/>
    </row>
    <row r="533" spans="1:5" ht="18">
      <c r="A533" s="689" t="s">
        <v>591</v>
      </c>
      <c r="B533" s="690" t="s">
        <v>592</v>
      </c>
      <c r="C533" s="593" t="s">
        <v>242</v>
      </c>
      <c r="D533" s="605"/>
      <c r="E533" s="595"/>
    </row>
    <row r="534" spans="1:5" ht="18">
      <c r="A534" s="689" t="s">
        <v>593</v>
      </c>
      <c r="B534" s="691" t="s">
        <v>594</v>
      </c>
      <c r="C534" s="593" t="s">
        <v>242</v>
      </c>
      <c r="D534" s="605"/>
      <c r="E534" s="595"/>
    </row>
    <row r="535" spans="1:5" ht="18">
      <c r="A535" s="689" t="s">
        <v>595</v>
      </c>
      <c r="B535" s="690" t="s">
        <v>596</v>
      </c>
      <c r="C535" s="593" t="s">
        <v>242</v>
      </c>
      <c r="D535" s="605"/>
      <c r="E535" s="595"/>
    </row>
    <row r="536" spans="1:5" ht="18.75" thickBot="1">
      <c r="A536" s="693" t="s">
        <v>597</v>
      </c>
      <c r="B536" s="694" t="s">
        <v>598</v>
      </c>
      <c r="C536" s="593" t="s">
        <v>242</v>
      </c>
      <c r="D536" s="605"/>
      <c r="E536" s="595"/>
    </row>
    <row r="537" spans="1:5" ht="18">
      <c r="A537" s="696" t="s">
        <v>599</v>
      </c>
      <c r="B537" s="697" t="s">
        <v>600</v>
      </c>
      <c r="C537" s="593" t="s">
        <v>242</v>
      </c>
      <c r="D537" s="605"/>
      <c r="E537" s="595"/>
    </row>
    <row r="538" spans="1:5" ht="18">
      <c r="A538" s="689" t="s">
        <v>601</v>
      </c>
      <c r="B538" s="690" t="s">
        <v>602</v>
      </c>
      <c r="C538" s="593" t="s">
        <v>242</v>
      </c>
      <c r="D538" s="605"/>
      <c r="E538" s="595"/>
    </row>
    <row r="539" spans="1:5" ht="18">
      <c r="A539" s="689" t="s">
        <v>603</v>
      </c>
      <c r="B539" s="690" t="s">
        <v>604</v>
      </c>
      <c r="C539" s="593" t="s">
        <v>242</v>
      </c>
      <c r="D539" s="605"/>
      <c r="E539" s="595"/>
    </row>
    <row r="540" spans="1:5" ht="18">
      <c r="A540" s="689" t="s">
        <v>605</v>
      </c>
      <c r="B540" s="690" t="s">
        <v>606</v>
      </c>
      <c r="C540" s="593" t="s">
        <v>242</v>
      </c>
      <c r="D540" s="605"/>
      <c r="E540" s="595"/>
    </row>
    <row r="541" spans="1:5" ht="18">
      <c r="A541" s="689" t="s">
        <v>607</v>
      </c>
      <c r="B541" s="690" t="s">
        <v>608</v>
      </c>
      <c r="C541" s="593" t="s">
        <v>242</v>
      </c>
      <c r="D541" s="605"/>
      <c r="E541" s="595"/>
    </row>
    <row r="542" spans="1:5" ht="18">
      <c r="A542" s="689" t="s">
        <v>609</v>
      </c>
      <c r="B542" s="690" t="s">
        <v>610</v>
      </c>
      <c r="C542" s="593" t="s">
        <v>242</v>
      </c>
      <c r="D542" s="605"/>
      <c r="E542" s="595"/>
    </row>
    <row r="543" spans="1:5" ht="18">
      <c r="A543" s="689" t="s">
        <v>611</v>
      </c>
      <c r="B543" s="690" t="s">
        <v>612</v>
      </c>
      <c r="C543" s="593" t="s">
        <v>242</v>
      </c>
      <c r="D543" s="605"/>
      <c r="E543" s="595"/>
    </row>
    <row r="544" spans="1:5" ht="18">
      <c r="A544" s="689" t="s">
        <v>613</v>
      </c>
      <c r="B544" s="691" t="s">
        <v>614</v>
      </c>
      <c r="C544" s="593" t="s">
        <v>242</v>
      </c>
      <c r="D544" s="605"/>
      <c r="E544" s="595"/>
    </row>
    <row r="545" spans="1:5" ht="18">
      <c r="A545" s="689" t="s">
        <v>615</v>
      </c>
      <c r="B545" s="690" t="s">
        <v>616</v>
      </c>
      <c r="C545" s="593" t="s">
        <v>242</v>
      </c>
      <c r="D545" s="605"/>
      <c r="E545" s="595"/>
    </row>
    <row r="546" spans="1:5" ht="18">
      <c r="A546" s="689" t="s">
        <v>617</v>
      </c>
      <c r="B546" s="690" t="s">
        <v>618</v>
      </c>
      <c r="C546" s="593" t="s">
        <v>242</v>
      </c>
      <c r="D546" s="605"/>
      <c r="E546" s="595"/>
    </row>
    <row r="547" spans="1:5" ht="18.75" thickBot="1">
      <c r="A547" s="698" t="s">
        <v>619</v>
      </c>
      <c r="B547" s="694" t="s">
        <v>620</v>
      </c>
      <c r="C547" s="593" t="s">
        <v>242</v>
      </c>
      <c r="D547" s="606"/>
      <c r="E547" s="595"/>
    </row>
    <row r="548" spans="1:5" ht="18">
      <c r="A548" s="696" t="s">
        <v>621</v>
      </c>
      <c r="B548" s="697" t="s">
        <v>622</v>
      </c>
      <c r="C548" s="593" t="s">
        <v>242</v>
      </c>
      <c r="D548" s="605"/>
      <c r="E548" s="595"/>
    </row>
    <row r="549" spans="1:5" ht="18">
      <c r="A549" s="689" t="s">
        <v>623</v>
      </c>
      <c r="B549" s="690" t="s">
        <v>624</v>
      </c>
      <c r="C549" s="593" t="s">
        <v>242</v>
      </c>
      <c r="D549" s="605"/>
      <c r="E549" s="595"/>
    </row>
    <row r="550" spans="1:5" ht="18">
      <c r="A550" s="689" t="s">
        <v>625</v>
      </c>
      <c r="B550" s="690" t="s">
        <v>626</v>
      </c>
      <c r="C550" s="593" t="s">
        <v>242</v>
      </c>
      <c r="D550" s="605"/>
      <c r="E550" s="595"/>
    </row>
    <row r="551" spans="1:5" ht="18">
      <c r="A551" s="689" t="s">
        <v>627</v>
      </c>
      <c r="B551" s="690" t="s">
        <v>628</v>
      </c>
      <c r="C551" s="593" t="s">
        <v>242</v>
      </c>
      <c r="D551" s="605"/>
      <c r="E551" s="595"/>
    </row>
    <row r="552" spans="1:5" ht="18">
      <c r="A552" s="689" t="s">
        <v>629</v>
      </c>
      <c r="B552" s="690" t="s">
        <v>630</v>
      </c>
      <c r="C552" s="593" t="s">
        <v>242</v>
      </c>
      <c r="D552" s="605"/>
      <c r="E552" s="595"/>
    </row>
    <row r="553" spans="1:5" ht="18">
      <c r="A553" s="689" t="s">
        <v>631</v>
      </c>
      <c r="B553" s="690" t="s">
        <v>632</v>
      </c>
      <c r="C553" s="593" t="s">
        <v>242</v>
      </c>
      <c r="D553" s="605"/>
      <c r="E553" s="595"/>
    </row>
    <row r="554" spans="1:5" ht="18">
      <c r="A554" s="689" t="s">
        <v>633</v>
      </c>
      <c r="B554" s="690" t="s">
        <v>634</v>
      </c>
      <c r="C554" s="593" t="s">
        <v>242</v>
      </c>
      <c r="D554" s="605"/>
      <c r="E554" s="595"/>
    </row>
    <row r="555" spans="1:5" ht="18">
      <c r="A555" s="689" t="s">
        <v>635</v>
      </c>
      <c r="B555" s="690" t="s">
        <v>636</v>
      </c>
      <c r="C555" s="593" t="s">
        <v>242</v>
      </c>
      <c r="D555" s="605"/>
      <c r="E555" s="595"/>
    </row>
    <row r="556" spans="1:5" ht="18">
      <c r="A556" s="689" t="s">
        <v>637</v>
      </c>
      <c r="B556" s="691" t="s">
        <v>638</v>
      </c>
      <c r="C556" s="593" t="s">
        <v>242</v>
      </c>
      <c r="D556" s="605"/>
      <c r="E556" s="595"/>
    </row>
    <row r="557" spans="1:5" ht="18">
      <c r="A557" s="689" t="s">
        <v>639</v>
      </c>
      <c r="B557" s="690" t="s">
        <v>640</v>
      </c>
      <c r="C557" s="593" t="s">
        <v>242</v>
      </c>
      <c r="D557" s="605"/>
      <c r="E557" s="595"/>
    </row>
    <row r="558" spans="1:5" ht="18">
      <c r="A558" s="689" t="s">
        <v>641</v>
      </c>
      <c r="B558" s="690" t="s">
        <v>642</v>
      </c>
      <c r="C558" s="593" t="s">
        <v>242</v>
      </c>
      <c r="D558" s="605"/>
      <c r="E558" s="595"/>
    </row>
    <row r="559" spans="1:5" ht="18">
      <c r="A559" s="689" t="s">
        <v>643</v>
      </c>
      <c r="B559" s="690" t="s">
        <v>644</v>
      </c>
      <c r="C559" s="593" t="s">
        <v>242</v>
      </c>
      <c r="D559" s="605"/>
      <c r="E559" s="595"/>
    </row>
    <row r="560" spans="1:5" ht="18">
      <c r="A560" s="689" t="s">
        <v>645</v>
      </c>
      <c r="B560" s="690" t="s">
        <v>646</v>
      </c>
      <c r="C560" s="593" t="s">
        <v>242</v>
      </c>
      <c r="D560" s="605"/>
      <c r="E560" s="595"/>
    </row>
    <row r="561" spans="1:5" ht="18">
      <c r="A561" s="689" t="s">
        <v>647</v>
      </c>
      <c r="B561" s="690" t="s">
        <v>648</v>
      </c>
      <c r="C561" s="593" t="s">
        <v>242</v>
      </c>
      <c r="D561" s="605"/>
      <c r="E561" s="595"/>
    </row>
    <row r="562" spans="1:5" ht="18">
      <c r="A562" s="689" t="s">
        <v>649</v>
      </c>
      <c r="B562" s="690" t="s">
        <v>650</v>
      </c>
      <c r="C562" s="593" t="s">
        <v>242</v>
      </c>
      <c r="D562" s="605"/>
      <c r="E562" s="595"/>
    </row>
    <row r="563" spans="1:5" ht="18">
      <c r="A563" s="689" t="s">
        <v>651</v>
      </c>
      <c r="B563" s="690" t="s">
        <v>652</v>
      </c>
      <c r="C563" s="593" t="s">
        <v>242</v>
      </c>
      <c r="D563" s="605"/>
      <c r="E563" s="595"/>
    </row>
    <row r="564" spans="1:5" ht="18.75">
      <c r="A564" s="689" t="s">
        <v>653</v>
      </c>
      <c r="B564" s="690" t="s">
        <v>654</v>
      </c>
      <c r="C564" s="593" t="s">
        <v>242</v>
      </c>
      <c r="D564" s="605"/>
      <c r="E564" s="595"/>
    </row>
    <row r="565" spans="1:5" ht="19.5" thickBot="1">
      <c r="A565" s="693" t="s">
        <v>655</v>
      </c>
      <c r="B565" s="699" t="s">
        <v>656</v>
      </c>
      <c r="C565" s="593" t="s">
        <v>242</v>
      </c>
      <c r="D565" s="607"/>
      <c r="E565" s="595"/>
    </row>
    <row r="566" spans="1:5" ht="18.75">
      <c r="A566" s="687" t="s">
        <v>657</v>
      </c>
      <c r="B566" s="688" t="s">
        <v>658</v>
      </c>
      <c r="C566" s="593" t="s">
        <v>242</v>
      </c>
      <c r="D566" s="605"/>
      <c r="E566" s="595"/>
    </row>
    <row r="567" spans="1:5" ht="18.75">
      <c r="A567" s="689" t="s">
        <v>659</v>
      </c>
      <c r="B567" s="690" t="s">
        <v>660</v>
      </c>
      <c r="C567" s="593" t="s">
        <v>242</v>
      </c>
      <c r="D567" s="605"/>
      <c r="E567" s="595"/>
    </row>
    <row r="568" spans="1:5" ht="18.75">
      <c r="A568" s="689" t="s">
        <v>661</v>
      </c>
      <c r="B568" s="690" t="s">
        <v>662</v>
      </c>
      <c r="C568" s="593" t="s">
        <v>242</v>
      </c>
      <c r="D568" s="605"/>
      <c r="E568" s="595"/>
    </row>
    <row r="569" spans="1:5" ht="18.75">
      <c r="A569" s="689" t="s">
        <v>663</v>
      </c>
      <c r="B569" s="690" t="s">
        <v>664</v>
      </c>
      <c r="C569" s="593" t="s">
        <v>242</v>
      </c>
      <c r="D569" s="605"/>
      <c r="E569" s="595"/>
    </row>
    <row r="570" spans="1:5" ht="19.5">
      <c r="A570" s="689" t="s">
        <v>665</v>
      </c>
      <c r="B570" s="691" t="s">
        <v>666</v>
      </c>
      <c r="C570" s="593" t="s">
        <v>242</v>
      </c>
      <c r="D570" s="605"/>
      <c r="E570" s="595"/>
    </row>
    <row r="571" spans="1:5" ht="18.75">
      <c r="A571" s="689" t="s">
        <v>667</v>
      </c>
      <c r="B571" s="690" t="s">
        <v>668</v>
      </c>
      <c r="C571" s="593" t="s">
        <v>242</v>
      </c>
      <c r="D571" s="605"/>
      <c r="E571" s="595"/>
    </row>
    <row r="572" spans="1:5" ht="19.5" thickBot="1">
      <c r="A572" s="693" t="s">
        <v>669</v>
      </c>
      <c r="B572" s="694" t="s">
        <v>670</v>
      </c>
      <c r="C572" s="593" t="s">
        <v>242</v>
      </c>
      <c r="D572" s="605"/>
      <c r="E572" s="595"/>
    </row>
    <row r="573" spans="1:5" ht="18.75">
      <c r="A573" s="687" t="s">
        <v>671</v>
      </c>
      <c r="B573" s="688" t="s">
        <v>672</v>
      </c>
      <c r="C573" s="593" t="s">
        <v>242</v>
      </c>
      <c r="D573" s="605"/>
      <c r="E573" s="595"/>
    </row>
    <row r="574" spans="1:5" ht="18.75">
      <c r="A574" s="689" t="s">
        <v>673</v>
      </c>
      <c r="B574" s="690" t="s">
        <v>1335</v>
      </c>
      <c r="C574" s="593" t="s">
        <v>242</v>
      </c>
      <c r="D574" s="605"/>
      <c r="E574" s="595"/>
    </row>
    <row r="575" spans="1:5" ht="18.75">
      <c r="A575" s="689" t="s">
        <v>674</v>
      </c>
      <c r="B575" s="690" t="s">
        <v>675</v>
      </c>
      <c r="C575" s="593" t="s">
        <v>242</v>
      </c>
      <c r="D575" s="605"/>
      <c r="E575" s="595"/>
    </row>
    <row r="576" spans="1:5" ht="18.75">
      <c r="A576" s="689" t="s">
        <v>676</v>
      </c>
      <c r="B576" s="690" t="s">
        <v>677</v>
      </c>
      <c r="C576" s="593" t="s">
        <v>242</v>
      </c>
      <c r="D576" s="605"/>
      <c r="E576" s="595"/>
    </row>
    <row r="577" spans="1:5" ht="18.75">
      <c r="A577" s="689" t="s">
        <v>678</v>
      </c>
      <c r="B577" s="690" t="s">
        <v>679</v>
      </c>
      <c r="C577" s="593" t="s">
        <v>242</v>
      </c>
      <c r="D577" s="605"/>
      <c r="E577" s="595"/>
    </row>
    <row r="578" spans="1:5" ht="19.5">
      <c r="A578" s="689" t="s">
        <v>680</v>
      </c>
      <c r="B578" s="691" t="s">
        <v>681</v>
      </c>
      <c r="C578" s="593" t="s">
        <v>242</v>
      </c>
      <c r="D578" s="605"/>
      <c r="E578" s="595"/>
    </row>
    <row r="579" spans="1:5" ht="18.75">
      <c r="A579" s="689" t="s">
        <v>682</v>
      </c>
      <c r="B579" s="690" t="s">
        <v>683</v>
      </c>
      <c r="C579" s="593" t="s">
        <v>242</v>
      </c>
      <c r="D579" s="605"/>
      <c r="E579" s="595"/>
    </row>
    <row r="580" spans="1:5" ht="19.5" thickBot="1">
      <c r="A580" s="693" t="s">
        <v>684</v>
      </c>
      <c r="B580" s="694" t="s">
        <v>685</v>
      </c>
      <c r="C580" s="593" t="s">
        <v>242</v>
      </c>
      <c r="D580" s="605"/>
      <c r="E580" s="595"/>
    </row>
    <row r="581" spans="1:5" ht="18.75">
      <c r="A581" s="687" t="s">
        <v>686</v>
      </c>
      <c r="B581" s="688" t="s">
        <v>687</v>
      </c>
      <c r="C581" s="593" t="s">
        <v>242</v>
      </c>
      <c r="D581" s="605"/>
      <c r="E581" s="595"/>
    </row>
    <row r="582" spans="1:5" ht="18.75">
      <c r="A582" s="689" t="s">
        <v>688</v>
      </c>
      <c r="B582" s="690" t="s">
        <v>689</v>
      </c>
      <c r="C582" s="593" t="s">
        <v>242</v>
      </c>
      <c r="D582" s="605"/>
      <c r="E582" s="595"/>
    </row>
    <row r="583" spans="1:5" ht="18.75">
      <c r="A583" s="689" t="s">
        <v>690</v>
      </c>
      <c r="B583" s="690" t="s">
        <v>691</v>
      </c>
      <c r="C583" s="593" t="s">
        <v>242</v>
      </c>
      <c r="D583" s="605"/>
      <c r="E583" s="595"/>
    </row>
    <row r="584" spans="1:5" ht="18.75">
      <c r="A584" s="689" t="s">
        <v>692</v>
      </c>
      <c r="B584" s="690" t="s">
        <v>693</v>
      </c>
      <c r="C584" s="593" t="s">
        <v>242</v>
      </c>
      <c r="D584" s="605"/>
      <c r="E584" s="595"/>
    </row>
    <row r="585" spans="1:5" ht="19.5">
      <c r="A585" s="689" t="s">
        <v>694</v>
      </c>
      <c r="B585" s="691" t="s">
        <v>695</v>
      </c>
      <c r="C585" s="593" t="s">
        <v>242</v>
      </c>
      <c r="D585" s="605"/>
      <c r="E585" s="595"/>
    </row>
    <row r="586" spans="1:5" ht="18.75">
      <c r="A586" s="689" t="s">
        <v>696</v>
      </c>
      <c r="B586" s="690" t="s">
        <v>697</v>
      </c>
      <c r="C586" s="593" t="s">
        <v>242</v>
      </c>
      <c r="D586" s="605"/>
      <c r="E586" s="595"/>
    </row>
    <row r="587" spans="1:5" ht="19.5" thickBot="1">
      <c r="A587" s="693" t="s">
        <v>698</v>
      </c>
      <c r="B587" s="694" t="s">
        <v>699</v>
      </c>
      <c r="C587" s="593" t="s">
        <v>242</v>
      </c>
      <c r="D587" s="605"/>
      <c r="E587" s="595"/>
    </row>
    <row r="588" spans="1:5" ht="18.75">
      <c r="A588" s="687" t="s">
        <v>700</v>
      </c>
      <c r="B588" s="688" t="s">
        <v>701</v>
      </c>
      <c r="C588" s="593" t="s">
        <v>242</v>
      </c>
      <c r="D588" s="605"/>
      <c r="E588" s="595"/>
    </row>
    <row r="589" spans="1:5" ht="18.75">
      <c r="A589" s="689" t="s">
        <v>702</v>
      </c>
      <c r="B589" s="690" t="s">
        <v>703</v>
      </c>
      <c r="C589" s="593" t="s">
        <v>242</v>
      </c>
      <c r="D589" s="605"/>
      <c r="E589" s="595"/>
    </row>
    <row r="590" spans="1:5" ht="19.5">
      <c r="A590" s="689" t="s">
        <v>704</v>
      </c>
      <c r="B590" s="691" t="s">
        <v>705</v>
      </c>
      <c r="C590" s="593" t="s">
        <v>242</v>
      </c>
      <c r="D590" s="605"/>
      <c r="E590" s="595"/>
    </row>
    <row r="591" spans="1:5" ht="19.5" thickBot="1">
      <c r="A591" s="693" t="s">
        <v>706</v>
      </c>
      <c r="B591" s="694" t="s">
        <v>707</v>
      </c>
      <c r="C591" s="593" t="s">
        <v>242</v>
      </c>
      <c r="D591" s="605"/>
      <c r="E591" s="595"/>
    </row>
    <row r="592" spans="1:5" ht="18.75">
      <c r="A592" s="687" t="s">
        <v>708</v>
      </c>
      <c r="B592" s="688" t="s">
        <v>709</v>
      </c>
      <c r="C592" s="593" t="s">
        <v>242</v>
      </c>
      <c r="D592" s="605"/>
      <c r="E592" s="595"/>
    </row>
    <row r="593" spans="1:5" ht="18.75">
      <c r="A593" s="689" t="s">
        <v>710</v>
      </c>
      <c r="B593" s="690" t="s">
        <v>711</v>
      </c>
      <c r="C593" s="593" t="s">
        <v>242</v>
      </c>
      <c r="D593" s="605"/>
      <c r="E593" s="595"/>
    </row>
    <row r="594" spans="1:5" ht="18.75">
      <c r="A594" s="689" t="s">
        <v>712</v>
      </c>
      <c r="B594" s="690" t="s">
        <v>713</v>
      </c>
      <c r="C594" s="593" t="s">
        <v>242</v>
      </c>
      <c r="D594" s="605"/>
      <c r="E594" s="595"/>
    </row>
    <row r="595" spans="1:5" ht="18.75">
      <c r="A595" s="689" t="s">
        <v>714</v>
      </c>
      <c r="B595" s="690" t="s">
        <v>715</v>
      </c>
      <c r="C595" s="593" t="s">
        <v>242</v>
      </c>
      <c r="D595" s="605"/>
      <c r="E595" s="595"/>
    </row>
    <row r="596" spans="1:5" ht="18.75">
      <c r="A596" s="689" t="s">
        <v>716</v>
      </c>
      <c r="B596" s="690" t="s">
        <v>717</v>
      </c>
      <c r="C596" s="593" t="s">
        <v>242</v>
      </c>
      <c r="D596" s="605"/>
      <c r="E596" s="595"/>
    </row>
    <row r="597" spans="1:5" ht="18.75">
      <c r="A597" s="689" t="s">
        <v>718</v>
      </c>
      <c r="B597" s="690" t="s">
        <v>719</v>
      </c>
      <c r="C597" s="593" t="s">
        <v>242</v>
      </c>
      <c r="D597" s="605"/>
      <c r="E597" s="595"/>
    </row>
    <row r="598" spans="1:5" ht="18.75">
      <c r="A598" s="689" t="s">
        <v>720</v>
      </c>
      <c r="B598" s="690" t="s">
        <v>721</v>
      </c>
      <c r="C598" s="593" t="s">
        <v>242</v>
      </c>
      <c r="D598" s="605"/>
      <c r="E598" s="595"/>
    </row>
    <row r="599" spans="1:5" ht="18.75">
      <c r="A599" s="689" t="s">
        <v>722</v>
      </c>
      <c r="B599" s="690" t="s">
        <v>723</v>
      </c>
      <c r="C599" s="593" t="s">
        <v>242</v>
      </c>
      <c r="D599" s="605"/>
      <c r="E599" s="595"/>
    </row>
    <row r="600" spans="1:5" ht="19.5">
      <c r="A600" s="689" t="s">
        <v>724</v>
      </c>
      <c r="B600" s="691" t="s">
        <v>725</v>
      </c>
      <c r="C600" s="593" t="s">
        <v>242</v>
      </c>
      <c r="D600" s="605"/>
      <c r="E600" s="595"/>
    </row>
    <row r="601" spans="1:5" ht="19.5" thickBot="1">
      <c r="A601" s="693" t="s">
        <v>726</v>
      </c>
      <c r="B601" s="694" t="s">
        <v>727</v>
      </c>
      <c r="C601" s="593" t="s">
        <v>242</v>
      </c>
      <c r="D601" s="605"/>
      <c r="E601" s="595"/>
    </row>
    <row r="602" spans="1:5" ht="18.75">
      <c r="A602" s="687" t="s">
        <v>728</v>
      </c>
      <c r="B602" s="688" t="s">
        <v>729</v>
      </c>
      <c r="C602" s="593" t="s">
        <v>242</v>
      </c>
      <c r="D602" s="605"/>
      <c r="E602" s="595"/>
    </row>
    <row r="603" spans="1:5" ht="18.75">
      <c r="A603" s="689" t="s">
        <v>730</v>
      </c>
      <c r="B603" s="690" t="s">
        <v>731</v>
      </c>
      <c r="C603" s="593" t="s">
        <v>242</v>
      </c>
      <c r="D603" s="605"/>
      <c r="E603" s="595"/>
    </row>
    <row r="604" spans="1:5" ht="18.75">
      <c r="A604" s="689" t="s">
        <v>732</v>
      </c>
      <c r="B604" s="690" t="s">
        <v>733</v>
      </c>
      <c r="C604" s="593" t="s">
        <v>242</v>
      </c>
      <c r="D604" s="605"/>
      <c r="E604" s="595"/>
    </row>
    <row r="605" spans="1:5" ht="18.75">
      <c r="A605" s="689" t="s">
        <v>734</v>
      </c>
      <c r="B605" s="690" t="s">
        <v>735</v>
      </c>
      <c r="C605" s="593" t="s">
        <v>242</v>
      </c>
      <c r="D605" s="605"/>
      <c r="E605" s="595"/>
    </row>
    <row r="606" spans="1:5" ht="18.75">
      <c r="A606" s="689" t="s">
        <v>736</v>
      </c>
      <c r="B606" s="690" t="s">
        <v>737</v>
      </c>
      <c r="C606" s="593" t="s">
        <v>242</v>
      </c>
      <c r="D606" s="605"/>
      <c r="E606" s="595"/>
    </row>
    <row r="607" spans="1:5" ht="18.75">
      <c r="A607" s="689" t="s">
        <v>738</v>
      </c>
      <c r="B607" s="690" t="s">
        <v>739</v>
      </c>
      <c r="C607" s="593" t="s">
        <v>242</v>
      </c>
      <c r="D607" s="605"/>
      <c r="E607" s="595"/>
    </row>
    <row r="608" spans="1:5" ht="18.75">
      <c r="A608" s="689" t="s">
        <v>740</v>
      </c>
      <c r="B608" s="690" t="s">
        <v>741</v>
      </c>
      <c r="C608" s="593" t="s">
        <v>242</v>
      </c>
      <c r="D608" s="605"/>
      <c r="E608" s="595"/>
    </row>
    <row r="609" spans="1:5" ht="18.75">
      <c r="A609" s="689" t="s">
        <v>742</v>
      </c>
      <c r="B609" s="690" t="s">
        <v>743</v>
      </c>
      <c r="C609" s="593" t="s">
        <v>242</v>
      </c>
      <c r="D609" s="605"/>
      <c r="E609" s="595"/>
    </row>
    <row r="610" spans="1:5" ht="18.75">
      <c r="A610" s="689" t="s">
        <v>744</v>
      </c>
      <c r="B610" s="690" t="s">
        <v>1596</v>
      </c>
      <c r="C610" s="593" t="s">
        <v>242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242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242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242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242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242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242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242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242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242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242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242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242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242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242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242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242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242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242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242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242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242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242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242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242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242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242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242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242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242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242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242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242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242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242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242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242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242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242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242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242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242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242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242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242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242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242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242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242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242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242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242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242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242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242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242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242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242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242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242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242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242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242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242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242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242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242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242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242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242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242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242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242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242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242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242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242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242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242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242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242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1674</v>
      </c>
      <c r="B692" s="703" t="s">
        <v>1673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2015-04-27T10:15:16Z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