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<sst xmlns="http://schemas.openxmlformats.org/spreadsheetml/2006/main" count="2590" uniqueCount="1845">
  <si>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</si>
  <si>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</si>
  <si>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</si>
  <si>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</si>
  <si>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</si>
  <si>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</si>
  <si>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</si>
  <si>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</si>
  <si>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</si>
  <si>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</si>
  <si>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</si>
  <si>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</si>
  <si>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</si>
  <si>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</si>
  <si>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</si>
  <si>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</si>
  <si>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</si>
  <si>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</si>
  <si>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</si>
  <si>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</si>
  <si>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</si>
  <si>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</si>
  <si>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</si>
  <si>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</si>
  <si>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</si>
  <si>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</si>
  <si>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</si>
  <si>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</si>
  <si>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</si>
  <si>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</si>
  <si>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</si>
  <si>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</si>
  <si>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</si>
  <si>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</si>
  <si>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</si>
  <si>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</si>
  <si>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</si>
  <si>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</si>
  <si>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</si>
  <si>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</si>
  <si>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</si>
  <si>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</si>
  <si>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</si>
  <si>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</si>
  <si>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</si>
  <si>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</si>
  <si>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</si>
  <si>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</si>
  <si>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</si>
  <si>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</si>
  <si>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</si>
  <si>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</si>
  <si>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</si>
  <si>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</si>
  <si>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</si>
  <si>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</si>
  <si>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</si>
  <si>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</si>
  <si>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</si>
  <si>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</si>
  <si>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</si>
  <si>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</si>
  <si>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</si>
  <si>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</si>
  <si>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</si>
  <si>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</si>
  <si>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</si>
  <si>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</si>
  <si>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</si>
  <si>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</si>
  <si>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</si>
  <si>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</si>
  <si>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</si>
  <si>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</si>
  <si>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</si>
  <si>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</si>
  <si>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</si>
  <si>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</si>
  <si>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</si>
  <si>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</si>
  <si>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</si>
  <si>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</si>
  <si>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</si>
  <si>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</si>
  <si>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</si>
  <si>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</si>
  <si>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</si>
  <si>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</si>
  <si>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</si>
  <si>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</si>
  <si>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</si>
  <si>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</si>
  <si>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</si>
  <si>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</si>
  <si>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</si>
  <si>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</si>
  <si>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</si>
  <si>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</si>
  <si>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</si>
  <si>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</si>
  <si>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</si>
  <si>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</si>
  <si>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</si>
  <si>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</si>
  <si>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</si>
  <si>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</si>
  <si>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</si>
  <si>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</si>
  <si>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</si>
  <si>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</si>
  <si>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</si>
  <si>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</si>
  <si>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</si>
  <si>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</si>
  <si>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</si>
  <si>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</si>
  <si>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</si>
  <si>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</si>
  <si>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</si>
  <si>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</si>
  <si>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</si>
  <si>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</si>
  <si>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</si>
  <si>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</si>
  <si>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</si>
  <si>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</si>
  <si>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</si>
  <si>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</si>
  <si>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</si>
  <si>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</si>
  <si>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</si>
  <si>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</si>
  <si>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</si>
  <si>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</si>
  <si>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</si>
  <si>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</si>
  <si>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</si>
  <si>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</si>
  <si>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</si>
  <si>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</si>
  <si>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</si>
  <si>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</si>
  <si>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</si>
  <si>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</si>
  <si>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</si>
  <si>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</si>
  <si>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</si>
  <si>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</si>
  <si>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</si>
  <si>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</si>
  <si>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</si>
  <si>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</si>
  <si>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</si>
  <si>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</si>
  <si>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</si>
  <si>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</si>
  <si>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</si>
  <si>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</si>
  <si>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</si>
  <si>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</si>
  <si>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</si>
  <si>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</si>
  <si>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</si>
  <si>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</si>
  <si>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</si>
  <si>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</si>
  <si>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</si>
  <si>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</si>
  <si>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</si>
  <si>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</si>
  <si>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</si>
  <si>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</si>
  <si>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</si>
  <si>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</si>
  <si>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</si>
  <si>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</si>
  <si>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</si>
  <si>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</si>
  <si>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</si>
  <si>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</si>
  <si>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</si>
  <si>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</si>
  <si>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</si>
  <si>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</si>
  <si>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</si>
  <si>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</si>
  <si>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</si>
  <si>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</si>
  <si>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</si>
  <si>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</si>
  <si>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</si>
  <si>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</si>
  <si>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</si>
  <si>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</si>
  <si>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</si>
  <si>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</si>
  <si>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</si>
  <si>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</si>
  <si>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</si>
  <si>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</si>
  <si>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</si>
  <si>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</si>
  <si>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</si>
  <si>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</si>
  <si>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</si>
  <si>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</si>
  <si>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</si>
  <si>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</si>
  <si>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</si>
  <si>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</si>
  <si>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</si>
  <si>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</si>
  <si>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</si>
  <si>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</si>
  <si>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</si>
  <si>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</si>
  <si>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</si>
  <si>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</si>
  <si>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</si>
  <si>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</si>
  <si>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</si>
  <si>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</si>
  <si>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</si>
  <si>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</si>
  <si>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</si>
  <si>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</si>
  <si>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</si>
  <si>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</si>
  <si>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</si>
  <si>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</si>
  <si>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</si>
  <si>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</si>
  <si>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</si>
  <si>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</si>
  <si>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</si>
  <si>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</si>
  <si>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</si>
  <si>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</si>
  <si>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</si>
  <si>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</si>
  <si>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</si>
  <si>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</si>
  <si>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</si>
  <si>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</si>
  <si>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</si>
  <si>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</si>
  <si>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</si>
  <si>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</si>
  <si>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</si>
  <si>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</si>
  <si>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</si>
  <si>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</si>
  <si>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</si>
  <si>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</si>
  <si>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</si>
  <si>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</si>
  <si>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</si>
  <si>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</si>
  <si>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</si>
  <si>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</si>
  <si>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</si>
  <si>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</si>
  <si>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</si>
  <si>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</si>
  <si>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</si>
  <si>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</si>
  <si>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</si>
  <si>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</si>
  <si>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</si>
  <si>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</si>
  <si>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</si>
  <si>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</si>
  <si>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</si>
  <si>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</si>
  <si>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</si>
  <si>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</si>
  <si>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</si>
  <si>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</si>
  <si>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</si>
  <si>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</si>
  <si>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</si>
  <si>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</si>
  <si>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</si>
  <si>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</si>
  <si>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</si>
  <si>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</si>
  <si>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</si>
  <si>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</si>
  <si>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</si>
  <si>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</si>
  <si>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</si>
  <si>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</si>
  <si>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</si>
  <si>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</si>
  <si>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</si>
  <si>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</si>
  <si>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</si>
  <si>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</si>
  <si>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</si>
  <si>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</si>
  <si>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</si>
  <si>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</si>
  <si>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</si>
  <si>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</si>
  <si>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</si>
  <si>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</si>
  <si>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</si>
  <si>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</si>
  <si>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</si>
  <si>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</si>
  <si>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</si>
  <si>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</si>
  <si>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</si>
  <si>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</si>
  <si>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</si>
  <si>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</si>
  <si>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</si>
  <si>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</si>
  <si>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</si>
  <si>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</si>
  <si>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</si>
  <si>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</si>
  <si>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</si>
  <si>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</si>
  <si>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</si>
  <si>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</si>
  <si>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</si>
  <si>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</si>
  <si>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</si>
  <si>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</si>
  <si>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</si>
  <si>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</si>
  <si>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</si>
  <si>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</si>
  <si>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</si>
  <si>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</si>
  <si>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</si>
  <si>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</si>
  <si>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</si>
  <si>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</si>
  <si>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</si>
  <si>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</si>
  <si>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</si>
  <si>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</si>
  <si>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</si>
  <si>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</si>
  <si>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</si>
  <si>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</si>
  <si>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</si>
  <si>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</si>
  <si>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</si>
  <si>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</si>
  <si>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</si>
  <si>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</si>
  <si>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</si>
  <si>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</si>
  <si>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</si>
  <si>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</si>
  <si>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</si>
  <si>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</si>
  <si>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</si>
  <si>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</si>
  <si>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</si>
  <si>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</si>
  <si>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</si>
  <si>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</si>
  <si>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</si>
  <si>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</si>
  <si>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</si>
  <si>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</si>
  <si>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</si>
  <si>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</si>
  <si>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</si>
  <si>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</si>
  <si>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</si>
  <si>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</si>
  <si>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</si>
  <si>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</si>
  <si>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</si>
  <si>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</si>
  <si>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</si>
  <si>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</si>
  <si>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</si>
  <si>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</si>
  <si>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</si>
  <si>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</si>
  <si>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</si>
  <si>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</si>
  <si>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</si>
  <si>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</si>
  <si>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</si>
  <si>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</si>
  <si>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</si>
  <si>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</si>
  <si>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</si>
  <si>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</si>
  <si>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</si>
  <si>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</si>
  <si>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</si>
  <si>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</si>
  <si>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</si>
  <si>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</si>
  <si>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</si>
  <si>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</si>
  <si>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</si>
  <si>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</si>
  <si>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</si>
  <si>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</si>
  <si>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</si>
  <si>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</si>
  <si>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</si>
  <si>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</si>
  <si>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</si>
  <si>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</si>
  <si>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</si>
  <si>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</si>
  <si>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</si>
  <si>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</si>
  <si>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</si>
  <si>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</si>
  <si>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</si>
  <si>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</si>
  <si>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</si>
  <si>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</si>
  <si>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</si>
  <si>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</si>
  <si>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</si>
  <si>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</si>
  <si>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</si>
  <si>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</si>
  <si>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</si>
  <si>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</si>
  <si>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</si>
  <si>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</si>
  <si>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</si>
  <si>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</si>
  <si>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</si>
  <si>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</si>
  <si>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</si>
  <si>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</si>
  <si>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</si>
  <si>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</si>
  <si>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</si>
  <si>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</si>
  <si>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</si>
  <si>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</si>
  <si>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</si>
  <si>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</si>
  <si>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</si>
  <si>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</si>
  <si>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</si>
  <si>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</si>
  <si>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</si>
  <si>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</si>
  <si>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</si>
  <si>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</si>
  <si>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</si>
  <si>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</si>
  <si>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</si>
  <si>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</si>
  <si>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</si>
  <si>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</si>
  <si>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</si>
  <si>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</si>
  <si>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</si>
  <si>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</si>
  <si>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</si>
  <si>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</si>
  <si>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</si>
  <si>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</si>
  <si>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</si>
  <si>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</si>
  <si>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</si>
  <si>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</si>
  <si>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</si>
  <si>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</si>
  <si>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</si>
  <si>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</si>
  <si>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</si>
  <si>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</si>
  <si>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</si>
  <si>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</si>
  <si>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</si>
  <si>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</si>
  <si>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</si>
  <si>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</si>
  <si>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</si>
  <si>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</si>
  <si>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</si>
  <si>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</si>
  <si>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</si>
  <si>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</si>
  <si>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</si>
  <si>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</si>
  <si>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</si>
  <si>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</si>
  <si>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</si>
  <si>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</si>
  <si>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</si>
  <si>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</si>
  <si>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</si>
  <si>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</si>
  <si>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</si>
  <si>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</si>
  <si>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</si>
  <si>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</si>
  <si>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</si>
  <si>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</si>
  <si>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</si>
  <si>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</si>
  <si>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</si>
  <si>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</si>
  <si>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</si>
  <si>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</si>
  <si>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</si>
  <si>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</si>
  <si>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</si>
  <si>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</si>
  <si>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</si>
  <si>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</si>
  <si>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</si>
  <si>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</si>
  <si>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</si>
  <si>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</si>
  <si>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</si>
  <si>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</si>
  <si>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</si>
  <si>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</si>
  <si>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</si>
  <si>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</si>
  <si>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</si>
  <si>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</si>
  <si>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</si>
  <si>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</si>
  <si>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</si>
  <si>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</si>
  <si>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</si>
  <si>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</si>
  <si>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</si>
  <si>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</si>
  <si>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</si>
  <si>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</si>
  <si>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</si>
  <si>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</si>
  <si>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</si>
  <si>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</si>
  <si>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</si>
  <si>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</si>
  <si>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</si>
  <si>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</si>
  <si>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</si>
  <si>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</si>
  <si>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</si>
  <si>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</si>
  <si>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</si>
  <si>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</si>
  <si>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</si>
  <si>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</si>
  <si>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</si>
  <si>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</si>
  <si>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</si>
  <si>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</si>
  <si>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</si>
  <si>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</si>
  <si>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</si>
  <si>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</si>
  <si>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</si>
  <si>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</si>
  <si>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</si>
  <si>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</si>
  <si>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</si>
  <si>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</si>
  <si>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</si>
  <si>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</si>
  <si>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</si>
  <si>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</si>
  <si>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</si>
  <si>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</si>
  <si>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</si>
  <si>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</si>
  <si>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</si>
  <si>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</si>
  <si>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</si>
  <si>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</si>
  <si>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</si>
  <si>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</si>
  <si>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</si>
  <si>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</si>
  <si>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</si>
  <si>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</si>
  <si>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</si>
  <si>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</si>
  <si>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</si>
  <si>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</si>
  <si>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</si>
  <si>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</si>
  <si>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</si>
  <si>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</si>
  <si>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</si>
  <si>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</si>
  <si>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</si>
  <si>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</si>
  <si>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</si>
  <si>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</si>
  <si>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</si>
  <si>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</si>
  <si>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</si>
  <si>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</si>
  <si>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</si>
  <si>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</si>
  <si>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</si>
  <si>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</si>
  <si>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</si>
  <si>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</si>
  <si>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</si>
  <si>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</si>
  <si>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</si>
  <si>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</si>
  <si>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</si>
  <si>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</si>
  <si>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</si>
  <si>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</si>
  <si>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</si>
  <si>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</si>
  <si>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</si>
  <si>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</si>
  <si>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</si>
  <si>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</si>
  <si>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</si>
  <si>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</si>
  <si>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</si>
  <si>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</si>
  <si>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</si>
  <si>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</si>
  <si>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</si>
  <si>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</si>
  <si>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</si>
  <si>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</si>
  <si>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</si>
  <si>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</si>
  <si>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</si>
  <si>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</si>
  <si>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</si>
  <si>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</si>
  <si>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</si>
  <si>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</si>
  <si>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</si>
  <si>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</si>
  <si>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</si>
  <si>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</si>
  <si>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</si>
  <si>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</si>
  <si>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</si>
  <si>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</si>
  <si>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</si>
  <si>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</si>
  <si>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</si>
  <si>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</si>
  <si>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</si>
  <si>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</si>
  <si>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</si>
  <si>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</si>
  <si>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</si>
  <si>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</si>
  <si>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</si>
  <si>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</si>
  <si>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</si>
  <si>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</si>
  <si>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</si>
  <si>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</si>
  <si>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</si>
  <si>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</si>
  <si>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</si>
  <si>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</si>
  <si>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</si>
  <si>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</si>
  <si>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</si>
  <si>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</si>
  <si>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</si>
  <si>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</si>
  <si>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</si>
  <si>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</si>
  <si>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</si>
  <si>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</si>
  <si>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</si>
  <si>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</si>
  <si>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</si>
  <si>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</si>
  <si>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</si>
  <si>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</si>
  <si>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</si>
  <si>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</si>
  <si>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</si>
  <si>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</si>
  <si>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</si>
  <si>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</si>
  <si>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</si>
  <si>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</si>
  <si>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</si>
  <si>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</si>
  <si>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</si>
  <si>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</si>
  <si>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</si>
  <si>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</si>
  <si>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</si>
  <si>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</si>
  <si>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</si>
  <si>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</si>
  <si>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</si>
  <si>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</si>
  <si>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</si>
  <si>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</si>
  <si>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</si>
  <si>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</si>
  <si>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</si>
  <si>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</si>
  <si>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</si>
  <si>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</si>
  <si>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</si>
  <si>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</si>
  <si>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</si>
  <si>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</si>
  <si>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</si>
  <si>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</si>
  <si>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</si>
  <si>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</si>
  <si>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</si>
  <si>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</si>
  <si>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</si>
  <si>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</si>
  <si>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</si>
  <si>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</si>
  <si>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</si>
  <si>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</si>
  <si>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</si>
  <si>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</si>
  <si>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</si>
  <si>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</si>
  <si>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</si>
  <si>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</si>
  <si>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</si>
  <si>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</si>
  <si>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</si>
  <si>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</si>
  <si>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</si>
  <si>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</si>
  <si>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</si>
  <si>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</si>
  <si>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</si>
  <si>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</si>
  <si>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</si>
  <si>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</si>
  <si>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</si>
  <si>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</si>
  <si>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</si>
  <si>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</si>
  <si>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</si>
  <si>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</si>
  <si>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</si>
  <si>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</si>
  <si>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</si>
  <si>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</si>
  <si>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</si>
  <si>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</si>
  <si>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</si>
  <si>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</si>
  <si>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</si>
  <si>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</si>
  <si>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</si>
  <si>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</si>
  <si>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</si>
  <si>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</si>
  <si>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</si>
  <si>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</si>
  <si>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</si>
  <si>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</si>
  <si>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</si>
  <si>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</si>
  <si>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</si>
  <si>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</si>
  <si>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</si>
  <si>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</si>
  <si>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</si>
  <si>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</si>
  <si>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</si>
  <si>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</si>
  <si>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</si>
  <si>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</si>
  <si>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</si>
  <si>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</si>
  <si>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</si>
  <si>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</si>
  <si>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</si>
  <si>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</si>
  <si>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</si>
  <si>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</si>
  <si>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</si>
  <si>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</si>
  <si>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</si>
  <si>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</si>
  <si>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</si>
  <si>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</si>
  <si>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</si>
  <si>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</si>
  <si>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</si>
  <si>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</si>
  <si>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</si>
  <si>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</si>
  <si>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</si>
  <si>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</si>
  <si>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</si>
  <si>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</si>
  <si>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</si>
  <si>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</si>
  <si>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</si>
  <si>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</si>
  <si>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</si>
  <si>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</si>
  <si>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</si>
  <si>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</si>
  <si>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</si>
  <si>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</si>
  <si>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</si>
  <si>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</si>
  <si>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</si>
  <si>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</si>
  <si>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</si>
  <si>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</si>
  <si>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</si>
  <si>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</si>
  <si>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</si>
  <si>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</si>
  <si>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</si>
  <si>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</si>
  <si>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</si>
  <si>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</si>
  <si>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</si>
  <si>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</si>
  <si>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</si>
  <si>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</si>
  <si>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</si>
  <si>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</si>
  <si>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</si>
  <si>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</si>
  <si>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</si>
  <si>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</si>
  <si>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</si>
  <si>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</si>
  <si>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</si>
  <si>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</si>
  <si>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</si>
  <si>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</si>
  <si>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</si>
  <si>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</si>
  <si>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</si>
  <si>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</si>
  <si>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</si>
  <si>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</si>
  <si>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</si>
  <si>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</si>
  <si>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</si>
  <si>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</si>
  <si>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</si>
  <si>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</si>
  <si>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</si>
  <si>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</si>
  <si>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</si>
  <si>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</si>
  <si>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</si>
  <si>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</si>
  <si>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</si>
  <si>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</si>
  <si>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</si>
  <si>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</si>
  <si>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</si>
  <si>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</si>
  <si>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</si>
  <si>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</si>
  <si>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</si>
  <si>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</si>
  <si>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</si>
  <si>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</si>
  <si>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</si>
  <si>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</si>
  <si>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</si>
  <si>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</si>
  <si>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</si>
  <si>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</si>
  <si>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</si>
  <si>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</si>
  <si>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</si>
  <si>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</si>
  <si>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</si>
  <si>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</si>
  <si>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</si>
  <si>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</si>
  <si>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</si>
  <si>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</si>
  <si>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</si>
  <si>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</si>
  <si>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</si>
  <si>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</si>
  <si>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</si>
  <si>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</si>
  <si>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</si>
  <si>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</si>
  <si>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</si>
  <si>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</si>
  <si>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</si>
  <si>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</si>
  <si>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</si>
  <si>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</si>
  <si>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</si>
  <si>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</si>
  <si>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</si>
  <si>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</si>
  <si>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</si>
  <si>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</si>
  <si>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</si>
  <si>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</si>
  <si>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</si>
  <si>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</si>
  <si>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</si>
  <si>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</si>
  <si>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</si>
  <si>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</si>
  <si>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</si>
  <si>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</si>
  <si>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</si>
  <si>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</si>
  <si>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</si>
  <si>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</si>
  <si>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</si>
  <si>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</si>
  <si>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</si>
  <si>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</si>
  <si>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</si>
  <si>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</si>
  <si>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</si>
  <si>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</si>
  <si>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</si>
  <si>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</si>
  <si>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</si>
  <si>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</si>
  <si>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</si>
  <si>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</si>
  <si>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</si>
  <si>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</si>
  <si>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</si>
  <si>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</si>
  <si>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</si>
  <si>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</si>
  <si>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</si>
  <si>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</si>
  <si>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</si>
  <si>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</si>
  <si>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</si>
  <si>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</si>
  <si>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</si>
  <si>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</si>
  <si>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</si>
  <si>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</si>
  <si>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</si>
  <si>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</si>
  <si>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</si>
  <si>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</si>
  <si>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</si>
  <si>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</si>
  <si>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</si>
  <si>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</si>
  <si>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</si>
  <si>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</si>
  <si>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</si>
  <si>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</si>
  <si>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</si>
  <si>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</si>
  <si>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</si>
  <si>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</si>
  <si>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</si>
  <si>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</si>
  <si>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</si>
  <si>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</si>
  <si>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</si>
  <si>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</si>
  <si>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</si>
  <si>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</si>
  <si>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</si>
  <si>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</si>
  <si>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</si>
  <si>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</si>
  <si>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</si>
  <si>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</si>
  <si>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</si>
  <si>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</si>
  <si>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</si>
  <si>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</si>
  <si>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</si>
  <si>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</si>
  <si>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</si>
  <si>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</si>
  <si>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</si>
  <si>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</si>
  <si>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</si>
  <si>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</si>
  <si>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</si>
  <si>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</si>
  <si>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</si>
  <si>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</si>
  <si>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</si>
  <si>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</si>
  <si>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</si>
  <si>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</si>
  <si>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</si>
  <si>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</si>
  <si>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</si>
  <si>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</si>
  <si>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</si>
  <si>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</si>
  <si>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</si>
  <si>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</si>
  <si>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</si>
  <si>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</si>
  <si>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</si>
  <si>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</si>
  <si>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</si>
  <si>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</si>
  <si>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</si>
  <si>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</si>
  <si>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</si>
  <si>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</si>
  <si>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</si>
  <si>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</si>
  <si>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</si>
  <si>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</si>
  <si>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</si>
  <si>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</si>
  <si>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</si>
  <si>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</si>
  <si>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</si>
  <si>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</si>
  <si>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</si>
  <si>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</si>
  <si>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</si>
  <si>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</si>
  <si>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</si>
  <si>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</si>
  <si>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</si>
  <si>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</si>
  <si>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</si>
  <si>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</si>
  <si>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</si>
  <si>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</si>
  <si>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</si>
  <si>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</si>
  <si>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</si>
  <si>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</si>
  <si>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</si>
  <si>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</si>
  <si>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</si>
  <si>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</si>
  <si>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</si>
  <si>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</si>
  <si>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</si>
  <si>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</si>
  <si>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</si>
  <si>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</si>
  <si>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</si>
  <si>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</si>
  <si>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</si>
  <si>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</si>
  <si>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</si>
  <si>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</si>
  <si>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</si>
  <si>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</si>
  <si>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</si>
  <si>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</si>
  <si>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</si>
  <si>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</si>
  <si>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</si>
  <si>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</si>
  <si>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</si>
  <si>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</si>
  <si>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</si>
  <si>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</si>
  <si>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</si>
  <si>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</si>
  <si>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</si>
  <si>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</si>
  <si>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</si>
  <si>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</si>
  <si>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</si>
  <si>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</si>
  <si>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</si>
  <si>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</si>
  <si>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</si>
  <si>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</si>
  <si>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</si>
  <si>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</si>
  <si>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</si>
  <si>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</si>
  <si>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</si>
  <si>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</si>
  <si>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</si>
  <si>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</si>
  <si>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</si>
  <si>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</si>
  <si>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</si>
  <si>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</si>
  <si>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</si>
  <si>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</si>
  <si>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</si>
  <si>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</si>
  <si>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</si>
  <si>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</si>
  <si>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</si>
  <si>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</si>
  <si>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</si>
  <si>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</si>
  <si>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</si>
  <si>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</si>
  <si>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</si>
  <si>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</si>
  <si>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</si>
  <si>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</si>
  <si>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</si>
  <si>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</si>
  <si>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</si>
  <si>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</si>
  <si>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</si>
  <si>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</si>
  <si>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</si>
  <si>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</si>
  <si>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</si>
  <si>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</si>
  <si>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</si>
  <si>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</si>
  <si>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</si>
  <si>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</si>
  <si>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</si>
  <si>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</si>
  <si>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</si>
  <si>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</si>
  <si>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</si>
  <si>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</si>
  <si>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</si>
  <si>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</si>
  <si>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</si>
  <si>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</si>
  <si>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</si>
  <si>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</si>
  <si>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</si>
  <si>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</si>
  <si>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</si>
  <si>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</si>
  <si>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</si>
  <si>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</si>
  <si>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</si>
  <si>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</si>
  <si>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</si>
  <si>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</si>
  <si>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</si>
  <si>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</si>
  <si>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</si>
  <si>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</si>
  <si>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</si>
  <si>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</si>
  <si>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</si>
  <si>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</si>
  <si>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</si>
  <si>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</si>
  <si>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</si>
  <si>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</si>
  <si>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</si>
  <si>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</si>
  <si>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</si>
  <si>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</si>
  <si>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</si>
  <si>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</si>
  <si>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</si>
  <si>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</si>
  <si>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</si>
  <si>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</si>
  <si>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</si>
  <si>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</si>
  <si>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</si>
  <si>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</si>
  <si>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</si>
  <si>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</si>
  <si>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</si>
  <si>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</si>
  <si>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</si>
  <si>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</si>
  <si>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</si>
  <si>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</si>
  <si>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</si>
  <si>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</si>
  <si>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</si>
  <si>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</si>
  <si>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</si>
  <si>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</si>
  <si>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</si>
  <si>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</si>
  <si>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</si>
  <si>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</si>
  <si>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</si>
  <si>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</si>
  <si>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</si>
  <si>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</si>
  <si>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</si>
  <si>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</si>
  <si>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</si>
  <si>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</si>
  <si>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</si>
  <si>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</si>
  <si>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</si>
  <si>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</si>
  <si>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</si>
  <si>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</si>
  <si>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</si>
  <si>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</si>
  <si>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</si>
  <si>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</si>
  <si>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</si>
  <si>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</si>
  <si>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</si>
  <si>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</si>
  <si>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</si>
  <si>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</si>
  <si>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</si>
  <si>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</si>
  <si>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</si>
  <si>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</si>
  <si>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</si>
  <si>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</si>
  <si>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</si>
  <si>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</si>
  <si>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</si>
  <si>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</si>
  <si>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</si>
  <si>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</si>
  <si>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</si>
  <si>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</si>
  <si>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</si>
  <si>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</si>
  <si>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</si>
  <si>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</si>
  <si>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</si>
  <si>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</si>
  <si>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</si>
  <si>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</si>
  <si>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</si>
  <si>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</si>
  <si>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</si>
  <si>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</si>
  <si>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</si>
  <si>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</si>
  <si>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</si>
  <si>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</si>
  <si>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</si>
  <si>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</si>
  <si>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</si>
  <si>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</si>
  <si>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</si>
  <si>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</si>
  <si>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</si>
  <si>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</si>
  <si>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</si>
  <si>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</si>
  <si>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</si>
  <si>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</si>
  <si>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</si>
  <si>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</si>
  <si>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</si>
  <si>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</si>
  <si>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</si>
  <si>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</si>
  <si>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</si>
  <si>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</si>
  <si>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</si>
  <si>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</si>
  <si>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</si>
  <si>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</si>
  <si>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</si>
  <si>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</si>
  <si>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</si>
  <si>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</si>
  <si>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</si>
  <si>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</si>
  <si>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</si>
  <si>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</si>
  <si>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</si>
  <si>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</si>
  <si>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</si>
  <si>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</si>
  <si>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</si>
  <si>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</si>
  <si>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</si>
  <si>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</si>
  <si>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</si>
  <si>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</si>
  <si>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</si>
  <si>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</si>
  <si>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</si>
  <si>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</si>
  <si>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</si>
  <si>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</si>
  <si>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</si>
  <si>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</si>
  <si>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</si>
  <si>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</si>
  <si>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</si>
  <si>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</si>
  <si>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</si>
  <si>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</si>
  <si>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</si>
  <si>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</si>
  <si>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</si>
  <si>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</si>
  <si>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</si>
  <si>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</si>
  <si>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</si>
  <si>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</si>
  <si>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</si>
  <si>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</si>
  <si>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</si>
  <si>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</si>
  <si>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</si>
  <si>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</si>
  <si>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</si>
  <si>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</si>
  <si>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</si>
  <si>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</si>
  <si>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</si>
  <si>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</si>
  <si>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</si>
  <si>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</si>
  <si>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</si>
  <si>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</si>
  <si>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</si>
  <si>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</si>
  <si>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</si>
  <si>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</si>
  <si>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</si>
  <si>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</si>
  <si>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</si>
  <si>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</si>
  <si>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</si>
  <si>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</si>
  <si>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</si>
  <si>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</si>
  <si>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</si>
  <si>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</si>
  <si>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</si>
  <si>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</si>
  <si>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</si>
  <si>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</si>
  <si>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</si>
  <si>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</si>
  <si>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</si>
  <si>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</si>
  <si>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</si>
  <si>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</si>
  <si>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</si>
  <si>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</si>
  <si>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</si>
  <si>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</si>
  <si>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</si>
  <si>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</si>
  <si>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</si>
  <si>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</si>
  <si>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</si>
  <si>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</si>
  <si>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</si>
  <si>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</si>
  <si>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</si>
  <si>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</si>
  <si>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</si>
  <si>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</si>
  <si>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</si>
  <si>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</si>
  <si>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</si>
  <si>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</si>
  <si>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</si>
  <si>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</si>
  <si>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</si>
  <si>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</si>
  <si>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</si>
  <si>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</si>
  <si>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</si>
  <si>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</si>
  <si>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</si>
  <si>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</si>
  <si>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</si>
  <si>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</si>
  <si>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</si>
  <si>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</si>
  <si>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</si>
  <si>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</si>
  <si>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</si>
  <si>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</si>
  <si>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</si>
  <si>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</si>
  <si>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</si>
  <si>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</si>
  <si>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</si>
  <si>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</si>
  <si>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</si>
  <si>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</si>
  <si>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</si>
  <si>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</si>
  <si>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</si>
  <si>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</si>
  <si>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</si>
  <si>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</si>
  <si>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</si>
  <si>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</si>
  <si>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</si>
  <si>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</si>
  <si>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</si>
  <si>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</si>
  <si>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</si>
  <si>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</si>
  <si>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</si>
  <si>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</si>
  <si>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</si>
  <si>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</si>
  <si>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</si>
  <si>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</si>
  <si>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</si>
  <si>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</si>
  <si>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</si>
  <si>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</si>
  <si>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</si>
  <si>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</si>
  <si>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</si>
  <si>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</si>
  <si>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</si>
  <si>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</si>
  <si>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</si>
  <si>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</si>
  <si>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</si>
  <si>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</si>
  <si>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</si>
  <si>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</si>
  <si>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</si>
  <si>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</si>
  <si>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</si>
  <si>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</si>
  <si>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</si>
  <si>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</si>
  <si>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</si>
  <si>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</si>
  <si>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</si>
  <si>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</si>
  <si>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</si>
  <si>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</si>
  <si>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</si>
  <si>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</si>
  <si>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</si>
  <si>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</si>
  <si>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</si>
  <si>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</si>
  <si>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</si>
  <si>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</si>
  <si>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</si>
  <si>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</si>
  <si>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</si>
  <si>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</si>
  <si>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</si>
  <si>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</si>
  <si>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</si>
  <si>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</si>
  <si>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</si>
  <si>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</si>
  <si>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</si>
  <si>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</si>
  <si>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</si>
  <si>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</si>
  <si>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</si>
  <si>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</si>
  <si>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</si>
  <si>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</si>
  <si>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</si>
  <si>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</si>
  <si>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</si>
  <si>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</si>
  <si>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</si>
  <si>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</si>
  <si>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</si>
  <si>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</si>
  <si>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</si>
  <si>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</si>
  <si>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</si>
  <si>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</si>
  <si>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</si>
  <si>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</si>
  <si>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</si>
  <si>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</si>
  <si>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</si>
  <si>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</si>
  <si>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</si>
  <si>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</si>
  <si>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</si>
  <si>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</si>
  <si>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</si>
  <si>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</si>
  <si>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</si>
  <si>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</si>
  <si>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</si>
  <si>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</si>
  <si>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</si>
  <si>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</si>
  <si>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</si>
  <si>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</si>
  <si>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</si>
  <si>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</si>
  <si>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</si>
  <si>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</si>
  <si>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</si>
  <si>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</si>
  <si>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</si>
  <si>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</si>
  <si>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</si>
  <si>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</si>
  <si>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</si>
  <si>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</si>
  <si>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</si>
  <si>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</si>
  <si>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</si>
  <si>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</si>
  <si>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</si>
  <si>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</si>
  <si>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</si>
  <si>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</si>
  <si>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</si>
  <si>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</si>
  <si>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</si>
  <si>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</si>
  <si>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</si>
  <si>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</si>
  <si>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</si>
  <si>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</si>
  <si>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</si>
  <si>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</si>
  <si>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</si>
  <si>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</si>
  <si>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</si>
  <si>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</si>
  <si>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</si>
  <si>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</si>
  <si>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</si>
  <si>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</si>
  <si>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</si>
  <si>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</si>
  <si>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</si>
  <si>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</si>
  <si>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</si>
  <si>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</si>
  <si>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</si>
  <si>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</si>
  <si>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</si>
  <si>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</si>
  <si>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</si>
  <si>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</si>
  <si>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</si>
  <si>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</si>
  <si>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</si>
  <si>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</si>
  <si>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</si>
  <si>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</si>
  <si>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</si>
  <si>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</si>
  <si>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</si>
  <si>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</si>
  <si>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</si>
  <si>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</si>
  <si>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</si>
  <si>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</si>
  <si>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</si>
  <si>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</si>
  <si>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</si>
  <si>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</si>
  <si>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</si>
  <si>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</si>
  <si>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</si>
  <si>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</si>
  <si>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</si>
  <si>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</si>
  <si>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</si>
  <si>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</si>
  <si>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</si>
  <si>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</si>
  <si>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</si>
  <si>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</si>
  <si>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</si>
  <si>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</si>
  <si>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</si>
  <si>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</si>
  <si>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</si>
  <si>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</si>
  <si>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</si>
  <si>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</si>
  <si>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</si>
  <si>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</si>
  <si>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</si>
  <si>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</si>
  <si>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</si>
  <si>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</si>
  <si>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</si>
  <si>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</si>
  <si>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</si>
  <si>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</si>
  <si>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</si>
  <si>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</si>
  <si>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</si>
  <si>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</si>
  <si>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</si>
  <si>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</si>
  <si>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</si>
  <si>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</si>
  <si>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</si>
  <si>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</si>
  <si>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</si>
  <si>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</si>
  <si>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</si>
  <si>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</si>
  <si>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</si>
  <si>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</si>
  <si>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</si>
  <si>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</si>
  <si>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</si>
  <si>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</si>
  <si>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</si>
  <si>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</si>
  <si>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</si>
  <si>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</si>
  <si>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</si>
  <si>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</si>
  <si>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</si>
  <si>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</si>
  <si>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</si>
  <si>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</si>
  <si>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</si>
  <si>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</si>
  <si>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</si>
  <si>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</si>
  <si>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</si>
  <si>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</si>
  <si>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</si>
  <si>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</si>
  <si>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</si>
  <si>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</si>
  <si>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</si>
  <si>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</si>
  <si>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</si>
  <si>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</si>
  <si>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</si>
  <si>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</si>
  <si>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</si>
  <si>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</si>
  <si>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</si>
  <si>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</si>
  <si>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</si>
  <si>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</si>
  <si>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</si>
  <si>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</si>
  <si>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</si>
  <si>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</si>
  <si>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</si>
  <si>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</si>
  <si>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</si>
  <si>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</si>
  <si>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</si>
  <si>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</si>
  <si>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</si>
  <si>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</si>
  <si>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</si>
  <si>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</si>
  <si>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</si>
  <si>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</si>
  <si>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</si>
  <si>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</si>
  <si>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</si>
  <si>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</si>
  <si>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</si>
  <si>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</si>
  <si>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</si>
  <si>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</si>
  <si>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</si>
  <si>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</si>
  <si>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</si>
  <si>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</si>
  <si>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</si>
  <si>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</si>
  <si>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</si>
  <si>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</si>
  <si>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</si>
  <si>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</si>
  <si>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</si>
  <si>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</si>
  <si>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</si>
  <si>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</si>
  <si>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</si>
  <si>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</si>
  <si>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</si>
  <si>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</si>
  <si>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</si>
  <si>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</si>
  <si>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</si>
  <si>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</si>
  <si>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</si>
  <si>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</si>
  <si>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</si>
  <si>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</si>
  <si>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</si>
  <si>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</si>
  <si>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</si>
  <si>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</si>
  <si>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</si>
  <si>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</si>
  <si>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</si>
  <si>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</si>
  <si>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</si>
  <si>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</si>
  <si>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</si>
  <si>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</si>
  <si>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</si>
  <si>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</si>
  <si>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</si>
  <si>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</si>
  <si>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</si>
  <si>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</si>
  <si>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</si>
  <si>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</si>
  <si>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</si>
  <si>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</si>
  <si>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</si>
  <si>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</si>
  <si>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</si>
  <si>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</si>
  <si>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</si>
  <si>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</si>
  <si>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</si>
  <si>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</si>
  <si>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</si>
  <si>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</si>
  <si>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</si>
  <si>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</si>
  <si>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</si>
  <si>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</si>
  <si>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</si>
  <si>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</si>
  <si>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</si>
  <si>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</si>
  <si>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</si>
  <si>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</si>
  <si>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</si>
  <si>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</si>
  <si>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</si>
  <si>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</si>
  <si>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</si>
  <si>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</si>
  <si>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</si>
  <si>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</si>
  <si>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</si>
  <si>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</si>
  <si>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</si>
  <si>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</si>
  <si>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</si>
  <si>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</si>
  <si>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</si>
  <si>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</si>
  <si>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</si>
  <si>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</si>
  <si>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</si>
  <si>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</si>
  <si>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</si>
  <si>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</si>
  <si>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</si>
  <si>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</si>
  <si>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</si>
  <si>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</si>
  <si>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</si>
  <si>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</si>
  <si>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</si>
  <si>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</si>
  <si>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</si>
  <si>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</si>
  <si>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</si>
  <si>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</si>
  <si>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</si>
  <si>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</si>
  <si>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</si>
  <si>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</si>
  <si>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</si>
  <si>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</si>
  <si>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</si>
  <si>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</si>
  <si>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</si>
  <si>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</si>
  <si>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</si>
  <si>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</si>
  <si>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</si>
  <si>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</si>
  <si>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</si>
  <si>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</si>
  <si>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</si>
  <si>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</si>
  <si>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</si>
  <si>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</si>
  <si>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c797</t>
  </si>
  <si>
    <t>ТРИМЕСЕЧЕН ОТЧЕТ ЗА КАСОВОТО ИЗПЪЛНЕНИЕ ПО СМЕТКИТЕ ЗА ЧУЖДИ СРЕДСТВА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</si>
  <si>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</si>
  <si>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</si>
  <si>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</si>
  <si>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</si>
  <si>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</si>
  <si>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</si>
  <si>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</si>
  <si>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</si>
  <si>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</si>
  <si>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</si>
  <si>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</si>
  <si>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</si>
  <si>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</si>
  <si>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</si>
  <si>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</si>
  <si>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</si>
  <si>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</si>
  <si>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</si>
  <si>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</si>
  <si>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</si>
  <si>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</si>
  <si>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</si>
  <si>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</si>
  <si>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</si>
  <si>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</si>
  <si>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</si>
  <si>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</si>
  <si>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</si>
  <si>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</si>
  <si>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</si>
  <si>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</si>
  <si>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b600</t>
  </si>
  <si>
    <t>Община Криводол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</si>
</sst>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15" fillId="0" borderId="0" xfId="33" applyFont="1" applyAlignment="1">
      <alignment horizontal="left" vertical="center" wrapText="1"/>
      <protection/>
    </xf>
    <xf numFmtId="0" fontId="17" fillId="0" borderId="0" xfId="33" applyFont="1" applyAlignment="1">
      <alignment vertical="center" wrapText="1"/>
      <protection/>
    </xf>
    <xf numFmtId="0" fontId="18" fillId="0" borderId="0" xfId="33" applyFont="1" applyAlignment="1">
      <alignment vertical="center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19" fillId="0" borderId="0" xfId="36" applyFont="1" applyFill="1" applyBorder="1" applyAlignment="1">
      <alignment horizontal="left"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  <xf numFmtId="0" fontId="43" fillId="0" borderId="15" xfId="33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Община Криводол</v>
      </c>
      <c r="C3" s="858"/>
      <c r="D3" s="858"/>
    </row>
    <row r="4" spans="2:5" ht="15.75">
      <c r="B4" s="9" t="s">
        <v>1690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1812</v>
      </c>
      <c r="C6" s="6"/>
      <c r="D6" s="6"/>
    </row>
    <row r="7" spans="2:4" ht="29.25" customHeight="1">
      <c r="B7" s="6" t="s">
        <v>1758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1756</v>
      </c>
      <c r="G10" s="13" t="s">
        <v>1765</v>
      </c>
      <c r="H10" s="13" t="s">
        <v>1766</v>
      </c>
    </row>
    <row r="11" spans="2:16" ht="23.25" customHeight="1" thickBot="1">
      <c r="B11" s="8" t="s">
        <v>1691</v>
      </c>
      <c r="C11" s="8"/>
      <c r="D11" s="8"/>
      <c r="E11" s="235" t="str">
        <f>OTCHET!F12</f>
        <v>5606</v>
      </c>
      <c r="F11" s="19" t="s">
        <v>1760</v>
      </c>
      <c r="G11" s="234">
        <f>OTCHET!E9</f>
        <v>42005</v>
      </c>
      <c r="H11" s="234">
        <f>OTCHET!F9</f>
        <v>42185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1747</v>
      </c>
      <c r="D12" s="135"/>
      <c r="E12" s="849">
        <f>OTCHET!E17</f>
        <v>33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1759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1749</v>
      </c>
      <c r="C16" s="79" t="s">
        <v>48</v>
      </c>
      <c r="D16" s="79"/>
      <c r="E16" s="855" t="s">
        <v>1757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1748</v>
      </c>
      <c r="C17" s="28"/>
      <c r="D17" s="28"/>
      <c r="E17" s="762"/>
      <c r="F17" s="29" t="s">
        <v>1697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1750</v>
      </c>
      <c r="C18" s="28"/>
      <c r="D18" s="28"/>
      <c r="E18" s="762"/>
      <c r="F18" s="29"/>
      <c r="G18" s="758" t="s">
        <v>1695</v>
      </c>
      <c r="H18" s="759" t="s">
        <v>1696</v>
      </c>
      <c r="I18" s="759" t="s">
        <v>1694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1752</v>
      </c>
      <c r="G20" s="760" t="s">
        <v>1751</v>
      </c>
      <c r="H20" s="761" t="s">
        <v>1751</v>
      </c>
      <c r="I20" s="761" t="s">
        <v>1751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1795</v>
      </c>
      <c r="C22" s="89" t="s">
        <v>214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1794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1796</v>
      </c>
      <c r="C25" s="93" t="s">
        <v>1772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1797</v>
      </c>
      <c r="C26" s="94" t="s">
        <v>1773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1746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1798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1799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1774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1775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1805</v>
      </c>
      <c r="C38" s="103" t="s">
        <v>1779</v>
      </c>
      <c r="D38" s="37"/>
      <c r="E38" s="774"/>
      <c r="F38" s="125">
        <f t="shared" si="0"/>
        <v>0</v>
      </c>
      <c r="G38" s="125">
        <f>SUM(G39:G53)-G44-G46-G51-G52</f>
        <v>0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1776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1806</v>
      </c>
      <c r="C40" s="92" t="s">
        <v>1777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1807</v>
      </c>
      <c r="C42" s="92" t="s">
        <v>1297</v>
      </c>
      <c r="D42" s="42"/>
      <c r="E42" s="770"/>
      <c r="F42" s="124">
        <f>+G42+H42+I42</f>
        <v>0</v>
      </c>
      <c r="G42" s="124">
        <f>+OTCHET!I198+OTCHET!I216+OTCHET!I263</f>
        <v>0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1808</v>
      </c>
      <c r="C43" s="92" t="s">
        <v>1778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1809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-79000</v>
      </c>
      <c r="G54" s="120">
        <f>+G55+G56+G60</f>
        <v>0</v>
      </c>
      <c r="H54" s="120">
        <f>+H55+H56+H60</f>
        <v>-79000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-79000</v>
      </c>
      <c r="G56" s="128">
        <f>+OTCHET!I371+OTCHET!I379+OTCHET!I384+OTCHET!I387+OTCHET!I390+OTCHET!I393+OTCHET!I394+OTCHET!I397+OTCHET!I410+OTCHET!I411+OTCHET!I412+OTCHET!I413+OTCHET!I414</f>
        <v>0</v>
      </c>
      <c r="H56" s="128">
        <f>+OTCHET!J371+OTCHET!J379+OTCHET!J384+OTCHET!J387+OTCHET!J390+OTCHET!J393+OTCHET!J394+OTCHET!J397+OTCHET!J410+OTCHET!J411+OTCHET!J412+OTCHET!J413+OTCHET!J414</f>
        <v>-79000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-79000</v>
      </c>
      <c r="G57" s="128">
        <f>+OTCHET!I410+OTCHET!I411+OTCHET!I412+OTCHET!I413+OTCHET!I414</f>
        <v>0</v>
      </c>
      <c r="H57" s="128">
        <f>+OTCHET!J410+OTCHET!J411+OTCHET!J412+OTCHET!J413+OTCHET!J414</f>
        <v>-79000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1780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-79000</v>
      </c>
      <c r="G62" s="810">
        <f>+G22-G38+G54+G61</f>
        <v>0</v>
      </c>
      <c r="H62" s="810">
        <f>+H22-H38+H54+H61</f>
        <v>-79000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79000</v>
      </c>
      <c r="G64" s="129">
        <f>SUM(+G66+G74+G75+G82+G83+G84+G87+G88+G89+G90+G91+G92+G93)</f>
        <v>0</v>
      </c>
      <c r="H64" s="129">
        <f>SUM(+H66+H74+H75+H82+H83+H84+H87+H88+H89+H90+H91+H92+H93)</f>
        <v>79000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1781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1782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1783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1793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1784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1792</v>
      </c>
      <c r="C83" s="92" t="s">
        <v>1785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1791</v>
      </c>
      <c r="C84" s="92" t="s">
        <v>505</v>
      </c>
      <c r="D84" s="42"/>
      <c r="E84" s="776"/>
      <c r="F84" s="124">
        <f t="shared" si="1"/>
        <v>72448</v>
      </c>
      <c r="G84" s="128">
        <f>+G85+G86</f>
        <v>0</v>
      </c>
      <c r="H84" s="128">
        <f>+H85+H86</f>
        <v>72448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1790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72448</v>
      </c>
      <c r="G86" s="128">
        <f>+OTCHET!I509+OTCHET!I512+OTCHET!I532</f>
        <v>0</v>
      </c>
      <c r="H86" s="128">
        <f>+OTCHET!J509+OTCHET!J512+OTCHET!J532</f>
        <v>72448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1786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1789</v>
      </c>
      <c r="C88" s="90" t="s">
        <v>788</v>
      </c>
      <c r="D88" s="78"/>
      <c r="E88" s="781"/>
      <c r="F88" s="120">
        <f t="shared" si="2"/>
        <v>9356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9356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1788</v>
      </c>
      <c r="C89" s="116" t="s">
        <v>789</v>
      </c>
      <c r="D89" s="75"/>
      <c r="E89" s="772"/>
      <c r="F89" s="120">
        <f t="shared" si="2"/>
        <v>-2804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-2804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1787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1767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1768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1769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1770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1771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1769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1770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1753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1754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1762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1755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1761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1763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1764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1673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fitToHeight="0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598"/>
  <sheetViews>
    <sheetView tabSelected="1" zoomScale="75" zoomScaleNormal="75" zoomScalePageLayoutView="0" workbookViewId="0" topLeftCell="B2">
      <selection activeCell="D26" sqref="D26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928" t="s">
        <v>1811</v>
      </c>
      <c r="C7" s="929"/>
      <c r="D7" s="929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1766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42185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1683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1844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1684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33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859" t="s">
        <v>1821</v>
      </c>
      <c r="F19" s="860"/>
      <c r="G19" s="860"/>
      <c r="H19" s="861"/>
      <c r="I19" s="862" t="s">
        <v>1822</v>
      </c>
      <c r="J19" s="863"/>
      <c r="K19" s="863"/>
      <c r="L19" s="864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1823</v>
      </c>
      <c r="F20" s="841" t="s">
        <v>1695</v>
      </c>
      <c r="G20" s="841" t="s">
        <v>1696</v>
      </c>
      <c r="H20" s="841" t="s">
        <v>1694</v>
      </c>
      <c r="I20" s="839" t="s">
        <v>1695</v>
      </c>
      <c r="J20" s="839" t="s">
        <v>1696</v>
      </c>
      <c r="K20" s="839" t="s">
        <v>1694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1824</v>
      </c>
      <c r="K21" s="331" t="s">
        <v>1825</v>
      </c>
      <c r="L21" s="580" t="s">
        <v>1839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30" t="s">
        <v>955</v>
      </c>
      <c r="D22" s="930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900" t="s">
        <v>136</v>
      </c>
      <c r="D28" s="900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8" t="s">
        <v>141</v>
      </c>
      <c r="D33" s="868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70" t="s">
        <v>130</v>
      </c>
      <c r="D39" s="87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900" t="s">
        <v>150</v>
      </c>
      <c r="D44" s="900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70" t="s">
        <v>155</v>
      </c>
      <c r="D49" s="87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900" t="s">
        <v>161</v>
      </c>
      <c r="D55" s="900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900" t="s">
        <v>164</v>
      </c>
      <c r="D58" s="900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25" t="s">
        <v>167</v>
      </c>
      <c r="D61" s="927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70" t="s">
        <v>168</v>
      </c>
      <c r="D62" s="87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93" t="s">
        <v>131</v>
      </c>
      <c r="D69" s="893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93" t="s">
        <v>175</v>
      </c>
      <c r="D70" s="893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93" t="s">
        <v>176</v>
      </c>
      <c r="D71" s="893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70" t="s">
        <v>177</v>
      </c>
      <c r="D72" s="87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81" t="s">
        <v>1009</v>
      </c>
      <c r="D87" s="88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22" t="s">
        <v>300</v>
      </c>
      <c r="D90" s="922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70" t="s">
        <v>301</v>
      </c>
      <c r="D91" s="87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900" t="s">
        <v>1026</v>
      </c>
      <c r="D105" s="900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70" t="s">
        <v>1813</v>
      </c>
      <c r="D109" s="87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1814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900" t="s">
        <v>1033</v>
      </c>
      <c r="D116" s="900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25" t="s">
        <v>1459</v>
      </c>
      <c r="D132" s="925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93" t="s">
        <v>1460</v>
      </c>
      <c r="D133" s="893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70" t="s">
        <v>757</v>
      </c>
      <c r="D134" s="87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900" t="s">
        <v>760</v>
      </c>
      <c r="D137" s="900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900" t="s">
        <v>404</v>
      </c>
      <c r="D146" s="900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900" t="s">
        <v>405</v>
      </c>
      <c r="D155" s="900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86" t="str">
        <f>$B$7</f>
        <v>ТРИМЕСЕЧЕН ОТЧЕТ ЗА КАСОВОТО ИЗПЪЛНЕНИЕ ПО СМЕТКИТЕ ЗА ЧУЖДИ СРЕДСТВА</v>
      </c>
      <c r="C169" s="887"/>
      <c r="D169" s="887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1766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8">
        <f>$B$9</f>
        <v>0</v>
      </c>
      <c r="C171" s="887"/>
      <c r="D171" s="887"/>
      <c r="E171" s="311">
        <f>$E$9</f>
        <v>42005</v>
      </c>
      <c r="F171" s="312">
        <f>$F$9</f>
        <v>42185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8" t="str">
        <f>$B$12</f>
        <v>Община Криводол</v>
      </c>
      <c r="C174" s="887"/>
      <c r="D174" s="887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8"/>
      <c r="P174" s="887"/>
      <c r="Q174" s="887"/>
      <c r="R174" s="315"/>
      <c r="S174" s="245"/>
      <c r="T174" s="888"/>
      <c r="U174" s="887"/>
      <c r="V174" s="887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33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859" t="s">
        <v>1821</v>
      </c>
      <c r="F178" s="860"/>
      <c r="G178" s="860"/>
      <c r="H178" s="861"/>
      <c r="I178" s="862" t="s">
        <v>1822</v>
      </c>
      <c r="J178" s="863"/>
      <c r="K178" s="863"/>
      <c r="L178" s="864"/>
      <c r="M178" s="243">
        <v>1</v>
      </c>
      <c r="N178" s="244"/>
      <c r="O178" s="919" t="s">
        <v>1826</v>
      </c>
      <c r="P178" s="919" t="s">
        <v>1827</v>
      </c>
      <c r="Q178" s="917" t="s">
        <v>1828</v>
      </c>
      <c r="R178" s="917" t="s">
        <v>199</v>
      </c>
      <c r="S178" s="244"/>
      <c r="T178" s="917" t="s">
        <v>1829</v>
      </c>
      <c r="U178" s="917" t="s">
        <v>1830</v>
      </c>
      <c r="V178" s="917" t="s">
        <v>1831</v>
      </c>
      <c r="W178" s="917" t="s">
        <v>200</v>
      </c>
      <c r="X178" s="324" t="s">
        <v>201</v>
      </c>
      <c r="Y178" s="324"/>
      <c r="Z178" s="325"/>
      <c r="AA178" s="923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1823</v>
      </c>
      <c r="F179" s="841" t="s">
        <v>1695</v>
      </c>
      <c r="G179" s="841" t="s">
        <v>1696</v>
      </c>
      <c r="H179" s="841" t="s">
        <v>1694</v>
      </c>
      <c r="I179" s="839" t="s">
        <v>1695</v>
      </c>
      <c r="J179" s="839" t="s">
        <v>1696</v>
      </c>
      <c r="K179" s="839" t="s">
        <v>1694</v>
      </c>
      <c r="L179" s="842" t="s">
        <v>1265</v>
      </c>
      <c r="M179" s="243">
        <v>1</v>
      </c>
      <c r="N179" s="244"/>
      <c r="O179" s="920"/>
      <c r="P179" s="920"/>
      <c r="Q179" s="921"/>
      <c r="R179" s="921"/>
      <c r="S179" s="244"/>
      <c r="T179" s="918"/>
      <c r="U179" s="918"/>
      <c r="V179" s="918"/>
      <c r="W179" s="918"/>
      <c r="X179" s="328">
        <v>2015</v>
      </c>
      <c r="Y179" s="328">
        <v>2016</v>
      </c>
      <c r="Z179" s="328" t="s">
        <v>1832</v>
      </c>
      <c r="AA179" s="924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1824</v>
      </c>
      <c r="K180" s="331" t="s">
        <v>1825</v>
      </c>
      <c r="L180" s="580" t="s">
        <v>1839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926" t="s">
        <v>1467</v>
      </c>
      <c r="D182" s="890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67" t="s">
        <v>1470</v>
      </c>
      <c r="D185" s="867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93" t="s">
        <v>321</v>
      </c>
      <c r="D191" s="893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73" t="s">
        <v>327</v>
      </c>
      <c r="D197" s="896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15" t="s">
        <v>328</v>
      </c>
      <c r="D198" s="915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0</v>
      </c>
      <c r="J198" s="353">
        <f t="shared" si="56"/>
        <v>0</v>
      </c>
      <c r="K198" s="353">
        <f t="shared" si="56"/>
        <v>0</v>
      </c>
      <c r="L198" s="353">
        <f t="shared" si="56"/>
        <v>0</v>
      </c>
      <c r="M198" s="243">
        <f t="shared" si="40"/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0</v>
      </c>
      <c r="R198" s="355">
        <f t="shared" si="57"/>
        <v>0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0</v>
      </c>
      <c r="W198" s="354">
        <f t="shared" si="58"/>
        <v>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1692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75" t="s">
        <v>414</v>
      </c>
      <c r="D216" s="875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75" t="s">
        <v>1286</v>
      </c>
      <c r="D220" s="875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75" t="s">
        <v>350</v>
      </c>
      <c r="D226" s="875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11" t="s">
        <v>352</v>
      </c>
      <c r="D229" s="916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12" t="s">
        <v>353</v>
      </c>
      <c r="D230" s="913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12" t="s">
        <v>354</v>
      </c>
      <c r="D231" s="913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12" t="s">
        <v>355</v>
      </c>
      <c r="D232" s="913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10" t="s">
        <v>356</v>
      </c>
      <c r="D233" s="910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14" t="s">
        <v>370</v>
      </c>
      <c r="D247" s="914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14" t="s">
        <v>371</v>
      </c>
      <c r="D248" s="914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14" t="s">
        <v>372</v>
      </c>
      <c r="D249" s="914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10" t="s">
        <v>373</v>
      </c>
      <c r="D250" s="910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75" t="s">
        <v>380</v>
      </c>
      <c r="D257" s="875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11" t="s">
        <v>384</v>
      </c>
      <c r="D261" s="911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14" t="s">
        <v>1245</v>
      </c>
      <c r="D262" s="914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12" t="s">
        <v>385</v>
      </c>
      <c r="D263" s="913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10" t="s">
        <v>418</v>
      </c>
      <c r="D264" s="910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9" t="s">
        <v>386</v>
      </c>
      <c r="D267" s="909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7" t="s">
        <v>387</v>
      </c>
      <c r="D268" s="907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8" t="s">
        <v>1126</v>
      </c>
      <c r="D276" s="908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9" t="s">
        <v>1218</v>
      </c>
      <c r="D279" s="909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10" t="s">
        <v>1219</v>
      </c>
      <c r="D280" s="910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903" t="s">
        <v>1224</v>
      </c>
      <c r="D285" s="904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905" t="s">
        <v>1228</v>
      </c>
      <c r="D289" s="875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0</v>
      </c>
      <c r="J293" s="394">
        <f t="shared" si="133"/>
        <v>0</v>
      </c>
      <c r="K293" s="394">
        <f t="shared" si="133"/>
        <v>0</v>
      </c>
      <c r="L293" s="394">
        <f t="shared" si="133"/>
        <v>0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0</v>
      </c>
      <c r="R293" s="395">
        <f>SUMIF($C$598:$C$12304,$C293,R$598:R$12304)</f>
        <v>0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0</v>
      </c>
      <c r="W293" s="395">
        <f t="shared" si="134"/>
        <v>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6"/>
      <c r="C298" s="898"/>
      <c r="D298" s="898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7"/>
      <c r="C300" s="898"/>
      <c r="D300" s="898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7"/>
      <c r="C303" s="898"/>
      <c r="D303" s="898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9"/>
      <c r="C332" s="899"/>
      <c r="D332" s="899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86" t="str">
        <f>$B$7</f>
        <v>ТРИМЕСЕЧЕН ОТЧЕТ ЗА КАСОВОТО ИЗПЪЛНЕНИЕ ПО СМЕТКИТЕ ЗА ЧУЖДИ СРЕДСТВА</v>
      </c>
      <c r="C336" s="887"/>
      <c r="D336" s="887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1766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8">
        <f>$B$9</f>
        <v>0</v>
      </c>
      <c r="C338" s="887"/>
      <c r="D338" s="887"/>
      <c r="E338" s="311">
        <f>$E$9</f>
        <v>42005</v>
      </c>
      <c r="F338" s="312">
        <f>$F$9</f>
        <v>42185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8" t="str">
        <f>$B$12</f>
        <v>Община Криводол</v>
      </c>
      <c r="C341" s="887"/>
      <c r="D341" s="887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33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1693</v>
      </c>
      <c r="E345" s="859" t="s">
        <v>1821</v>
      </c>
      <c r="F345" s="860"/>
      <c r="G345" s="860"/>
      <c r="H345" s="861"/>
      <c r="I345" s="862" t="s">
        <v>1822</v>
      </c>
      <c r="J345" s="863"/>
      <c r="K345" s="863"/>
      <c r="L345" s="864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1823</v>
      </c>
      <c r="F346" s="841" t="s">
        <v>1695</v>
      </c>
      <c r="G346" s="841" t="s">
        <v>1696</v>
      </c>
      <c r="H346" s="841" t="s">
        <v>1694</v>
      </c>
      <c r="I346" s="839" t="s">
        <v>1695</v>
      </c>
      <c r="J346" s="839" t="s">
        <v>1696</v>
      </c>
      <c r="K346" s="839" t="s">
        <v>1694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1824</v>
      </c>
      <c r="K347" s="331" t="s">
        <v>1825</v>
      </c>
      <c r="L347" s="580" t="s">
        <v>1839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01" t="s">
        <v>421</v>
      </c>
      <c r="D349" s="902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900" t="s">
        <v>433</v>
      </c>
      <c r="D363" s="900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8" t="s">
        <v>496</v>
      </c>
      <c r="D371" s="869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65" t="s">
        <v>391</v>
      </c>
      <c r="D376" s="866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67" t="s">
        <v>392</v>
      </c>
      <c r="D379" s="867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65" t="s">
        <v>394</v>
      </c>
      <c r="D384" s="866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0</v>
      </c>
      <c r="J384" s="753">
        <f t="shared" si="144"/>
        <v>0</v>
      </c>
      <c r="K384" s="799">
        <f t="shared" si="144"/>
        <v>0</v>
      </c>
      <c r="L384" s="753">
        <f t="shared" si="144"/>
        <v>0</v>
      </c>
      <c r="M384" s="243">
        <f t="shared" si="136"/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0</v>
      </c>
      <c r="F385" s="526"/>
      <c r="G385" s="272"/>
      <c r="H385" s="791"/>
      <c r="I385" s="526"/>
      <c r="J385" s="272"/>
      <c r="K385" s="791"/>
      <c r="L385" s="571">
        <f>I385+J385+K385</f>
        <v>0</v>
      </c>
      <c r="M385" s="243">
        <f t="shared" si="136"/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65" t="s">
        <v>395</v>
      </c>
      <c r="D387" s="866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0</v>
      </c>
      <c r="J387" s="753">
        <f t="shared" si="145"/>
        <v>0</v>
      </c>
      <c r="K387" s="799">
        <f t="shared" si="145"/>
        <v>0</v>
      </c>
      <c r="L387" s="753">
        <f t="shared" si="145"/>
        <v>0</v>
      </c>
      <c r="M387" s="243">
        <f t="shared" si="136"/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0</v>
      </c>
      <c r="F388" s="526"/>
      <c r="G388" s="272"/>
      <c r="H388" s="791"/>
      <c r="I388" s="526"/>
      <c r="J388" s="272"/>
      <c r="K388" s="791"/>
      <c r="L388" s="571">
        <f>I388+J388+K388</f>
        <v>0</v>
      </c>
      <c r="M388" s="243">
        <f t="shared" si="136"/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74" t="s">
        <v>396</v>
      </c>
      <c r="D390" s="874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71" t="s">
        <v>1214</v>
      </c>
      <c r="D394" s="872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71" t="s">
        <v>1249</v>
      </c>
      <c r="D397" s="872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71" t="s">
        <v>399</v>
      </c>
      <c r="D400" s="872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0</v>
      </c>
      <c r="J407" s="413">
        <f t="shared" si="151"/>
        <v>0</v>
      </c>
      <c r="K407" s="800">
        <f t="shared" si="151"/>
        <v>0</v>
      </c>
      <c r="L407" s="413">
        <f t="shared" si="151"/>
        <v>0</v>
      </c>
      <c r="M407" s="243">
        <f t="shared" si="136"/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91" t="s">
        <v>1637</v>
      </c>
      <c r="D410" s="892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93" t="s">
        <v>1254</v>
      </c>
      <c r="D411" s="893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73" t="s">
        <v>401</v>
      </c>
      <c r="D412" s="873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73" t="s">
        <v>1216</v>
      </c>
      <c r="D413" s="896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94" t="s">
        <v>753</v>
      </c>
      <c r="D414" s="895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-79000</v>
      </c>
      <c r="K414" s="799">
        <f t="shared" si="152"/>
        <v>0</v>
      </c>
      <c r="L414" s="753">
        <f t="shared" si="152"/>
        <v>-79000</v>
      </c>
      <c r="M414" s="243">
        <f>(IF($E414&lt;&gt;0,$M$2,IF($L414&lt;&gt;0,$M$2,"")))</f>
        <v>1</v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>
        <v>0</v>
      </c>
      <c r="G415" s="751">
        <v>0</v>
      </c>
      <c r="H415" s="803"/>
      <c r="I415" s="750">
        <v>0</v>
      </c>
      <c r="J415" s="751">
        <v>-79000</v>
      </c>
      <c r="K415" s="803"/>
      <c r="L415" s="752">
        <f>I415+J415+K415</f>
        <v>-79000</v>
      </c>
      <c r="M415" s="243">
        <f>(IF($E415&lt;&gt;0,$M$2,IF($L415&lt;&gt;0,$M$2,"")))</f>
        <v>1</v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-79000</v>
      </c>
      <c r="K417" s="800">
        <f t="shared" si="153"/>
        <v>0</v>
      </c>
      <c r="L417" s="573">
        <f t="shared" si="153"/>
        <v>-79000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86" t="str">
        <f>$B$7</f>
        <v>ТРИМЕСЕЧЕН ОТЧЕТ ЗА КАСОВОТО ИЗПЪЛНЕНИЕ ПО СМЕТКИТЕ ЗА ЧУЖДИ СРЕДСТВА</v>
      </c>
      <c r="C421" s="887"/>
      <c r="D421" s="887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1766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8">
        <f>$B$9</f>
        <v>0</v>
      </c>
      <c r="C423" s="887"/>
      <c r="D423" s="887"/>
      <c r="E423" s="311">
        <f>$E$9</f>
        <v>42005</v>
      </c>
      <c r="F423" s="312">
        <f>$F$9</f>
        <v>42185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8" t="str">
        <f>$B$12</f>
        <v>Община Криводол</v>
      </c>
      <c r="C426" s="887"/>
      <c r="D426" s="887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33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1715</v>
      </c>
      <c r="E430" s="859" t="s">
        <v>1821</v>
      </c>
      <c r="F430" s="860"/>
      <c r="G430" s="860"/>
      <c r="H430" s="861"/>
      <c r="I430" s="862" t="s">
        <v>1822</v>
      </c>
      <c r="J430" s="863"/>
      <c r="K430" s="863"/>
      <c r="L430" s="864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1823</v>
      </c>
      <c r="F431" s="841" t="s">
        <v>1695</v>
      </c>
      <c r="G431" s="841" t="s">
        <v>1696</v>
      </c>
      <c r="H431" s="841" t="s">
        <v>1694</v>
      </c>
      <c r="I431" s="839" t="s">
        <v>1695</v>
      </c>
      <c r="J431" s="839" t="s">
        <v>1696</v>
      </c>
      <c r="K431" s="839" t="s">
        <v>1694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1824</v>
      </c>
      <c r="K432" s="331" t="s">
        <v>1825</v>
      </c>
      <c r="L432" s="580" t="s">
        <v>1839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0</v>
      </c>
      <c r="J433" s="403">
        <f t="shared" si="154"/>
        <v>-79000</v>
      </c>
      <c r="K433" s="403">
        <f t="shared" si="154"/>
        <v>0</v>
      </c>
      <c r="L433" s="403">
        <f t="shared" si="154"/>
        <v>-79000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86" t="str">
        <f>$B$7</f>
        <v>ТРИМЕСЕЧЕН ОТЧЕТ ЗА КАСОВОТО ИЗПЪЛНЕНИЕ ПО СМЕТКИТЕ ЗА ЧУЖДИ СРЕДСТВА</v>
      </c>
      <c r="C437" s="887"/>
      <c r="D437" s="887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1766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8">
        <f>$B$9</f>
        <v>0</v>
      </c>
      <c r="C439" s="887"/>
      <c r="D439" s="887"/>
      <c r="E439" s="311">
        <f>$E$9</f>
        <v>42005</v>
      </c>
      <c r="F439" s="312">
        <f>$F$9</f>
        <v>42185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8" t="str">
        <f>$B$12</f>
        <v>Община Криводол</v>
      </c>
      <c r="C442" s="887"/>
      <c r="D442" s="887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33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859" t="s">
        <v>1821</v>
      </c>
      <c r="F446" s="860"/>
      <c r="G446" s="860"/>
      <c r="H446" s="861"/>
      <c r="I446" s="862" t="s">
        <v>1822</v>
      </c>
      <c r="J446" s="863"/>
      <c r="K446" s="863"/>
      <c r="L446" s="864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1823</v>
      </c>
      <c r="F447" s="841" t="s">
        <v>1695</v>
      </c>
      <c r="G447" s="841" t="s">
        <v>1696</v>
      </c>
      <c r="H447" s="841" t="s">
        <v>1694</v>
      </c>
      <c r="I447" s="839" t="s">
        <v>1695</v>
      </c>
      <c r="J447" s="839" t="s">
        <v>1696</v>
      </c>
      <c r="K447" s="839" t="s">
        <v>1694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1824</v>
      </c>
      <c r="K448" s="331" t="s">
        <v>1825</v>
      </c>
      <c r="L448" s="580" t="s">
        <v>1839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9" t="s">
        <v>1640</v>
      </c>
      <c r="D449" s="890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75" t="s">
        <v>1643</v>
      </c>
      <c r="D453" s="875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75" t="s">
        <v>1646</v>
      </c>
      <c r="D456" s="875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80" t="s">
        <v>1649</v>
      </c>
      <c r="D459" s="866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76" t="s">
        <v>1656</v>
      </c>
      <c r="D466" s="877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67" t="s">
        <v>1659</v>
      </c>
      <c r="D469" s="867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8" t="s">
        <v>447</v>
      </c>
      <c r="D485" s="869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78" t="s">
        <v>16</v>
      </c>
      <c r="D490" s="879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70" t="s">
        <v>17</v>
      </c>
      <c r="D491" s="87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67" t="s">
        <v>26</v>
      </c>
      <c r="D500" s="867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67" t="s">
        <v>30</v>
      </c>
      <c r="D504" s="867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67" t="s">
        <v>218</v>
      </c>
      <c r="D509" s="867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8" t="s">
        <v>219</v>
      </c>
      <c r="D512" s="869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1698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65" t="s">
        <v>500</v>
      </c>
      <c r="D519" s="866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1699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1700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81" t="s">
        <v>961</v>
      </c>
      <c r="D523" s="88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71" t="s">
        <v>1701</v>
      </c>
      <c r="D524" s="871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84" t="s">
        <v>966</v>
      </c>
      <c r="D529" s="869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67" t="s">
        <v>969</v>
      </c>
      <c r="D532" s="867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72448</v>
      </c>
      <c r="K532" s="797">
        <f t="shared" si="180"/>
        <v>0</v>
      </c>
      <c r="L532" s="410">
        <f t="shared" si="180"/>
        <v>72448</v>
      </c>
      <c r="M532" s="243">
        <f t="shared" si="175"/>
        <v>1</v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1702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>
        <v>0</v>
      </c>
      <c r="G534" s="412">
        <v>0</v>
      </c>
      <c r="H534" s="798"/>
      <c r="I534" s="549">
        <v>0</v>
      </c>
      <c r="J534" s="412">
        <v>72448</v>
      </c>
      <c r="K534" s="798"/>
      <c r="L534" s="571">
        <f t="shared" si="169"/>
        <v>72448</v>
      </c>
      <c r="M534" s="243">
        <f t="shared" si="175"/>
        <v>1</v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1703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1704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1716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1717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1718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1719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1720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1721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1722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1723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1705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1706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1707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1708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1709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1710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84" t="s">
        <v>1724</v>
      </c>
      <c r="D554" s="884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6552</v>
      </c>
      <c r="K554" s="797">
        <f t="shared" si="181"/>
        <v>0</v>
      </c>
      <c r="L554" s="410">
        <f t="shared" si="181"/>
        <v>6552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1725</v>
      </c>
      <c r="E555" s="539">
        <f t="shared" si="177"/>
        <v>0</v>
      </c>
      <c r="F555" s="526">
        <v>0</v>
      </c>
      <c r="G555" s="272">
        <v>0</v>
      </c>
      <c r="H555" s="791"/>
      <c r="I555" s="526">
        <v>0</v>
      </c>
      <c r="J555" s="272">
        <v>9356</v>
      </c>
      <c r="K555" s="791"/>
      <c r="L555" s="571">
        <f t="shared" si="169"/>
        <v>9356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1726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1815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1816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1727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1728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1729</v>
      </c>
      <c r="E561" s="539">
        <f t="shared" si="177"/>
        <v>0</v>
      </c>
      <c r="F561" s="526">
        <v>0</v>
      </c>
      <c r="G561" s="272">
        <v>0</v>
      </c>
      <c r="H561" s="791"/>
      <c r="I561" s="526">
        <v>0</v>
      </c>
      <c r="J561" s="272">
        <v>-2804</v>
      </c>
      <c r="K561" s="791"/>
      <c r="L561" s="571">
        <f t="shared" si="182"/>
        <v>-2804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1730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1817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1818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1731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1732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1733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1734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1735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1736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1737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1738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1739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85" t="s">
        <v>1740</v>
      </c>
      <c r="D574" s="879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1741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1819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1742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1820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82" t="s">
        <v>1743</v>
      </c>
      <c r="D579" s="883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1711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1712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1713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1714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1744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1745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0</v>
      </c>
      <c r="J585" s="413">
        <f t="shared" si="186"/>
        <v>79000</v>
      </c>
      <c r="K585" s="800">
        <f t="shared" si="186"/>
        <v>0</v>
      </c>
      <c r="L585" s="413">
        <f t="shared" si="186"/>
        <v>79000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</sheetData>
  <sheetProtection password="81B0" sheet="1" objects="1" scenarios="1"/>
  <mergeCells count="132">
    <mergeCell ref="C116:D116"/>
    <mergeCell ref="C105:D105"/>
    <mergeCell ref="C109:D109"/>
    <mergeCell ref="C72:D72"/>
    <mergeCell ref="C87:D87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70:D70"/>
    <mergeCell ref="C71:D71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134:D134"/>
    <mergeCell ref="C62:D62"/>
    <mergeCell ref="C69:D69"/>
    <mergeCell ref="C90:D90"/>
    <mergeCell ref="C91:D91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85:D185"/>
    <mergeCell ref="C191:D191"/>
    <mergeCell ref="U178:U179"/>
    <mergeCell ref="O178:O179"/>
    <mergeCell ref="P178:P179"/>
    <mergeCell ref="Q178:Q179"/>
    <mergeCell ref="R178:R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449:D449"/>
    <mergeCell ref="C410:D410"/>
    <mergeCell ref="C411:D411"/>
    <mergeCell ref="C414:D414"/>
    <mergeCell ref="B421:D421"/>
    <mergeCell ref="B423:D423"/>
    <mergeCell ref="B426:D426"/>
    <mergeCell ref="C413:D413"/>
    <mergeCell ref="C512:D512"/>
    <mergeCell ref="C519:D519"/>
    <mergeCell ref="C397:D397"/>
    <mergeCell ref="C387:D387"/>
    <mergeCell ref="C524:D524"/>
    <mergeCell ref="C504:D504"/>
    <mergeCell ref="C509:D509"/>
    <mergeCell ref="B437:D437"/>
    <mergeCell ref="B439:D439"/>
    <mergeCell ref="B442:D442"/>
    <mergeCell ref="C523:D523"/>
    <mergeCell ref="C579:D579"/>
    <mergeCell ref="C529:D529"/>
    <mergeCell ref="C532:D532"/>
    <mergeCell ref="C554:D554"/>
    <mergeCell ref="C574:D574"/>
    <mergeCell ref="C453:D453"/>
    <mergeCell ref="C466:D466"/>
    <mergeCell ref="C469:D469"/>
    <mergeCell ref="C490:D490"/>
    <mergeCell ref="C456:D456"/>
    <mergeCell ref="C459:D459"/>
    <mergeCell ref="C376:D376"/>
    <mergeCell ref="C379:D379"/>
    <mergeCell ref="C500:D500"/>
    <mergeCell ref="C485:D485"/>
    <mergeCell ref="C491:D491"/>
    <mergeCell ref="C400:D400"/>
    <mergeCell ref="C412:D412"/>
    <mergeCell ref="C384:D384"/>
    <mergeCell ref="C390:D390"/>
    <mergeCell ref="C394:D394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</mergeCells>
  <conditionalFormatting sqref="E586 I586:L586">
    <cfRule type="cellIs" priority="11" dxfId="10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10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10" operator="notEqual" stopIfTrue="1">
      <formula>0</formula>
    </cfRule>
    <cfRule type="cellIs" priority="2" dxfId="0" operator="notEqual" stopIfTrue="1">
      <formula>0</formula>
    </cfRule>
  </conditionalFormatting>
  <dataValidations count="8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AH1" sqref="A1:AH1638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1810</v>
      </c>
      <c r="I2" s="463"/>
    </row>
    <row r="3" spans="1:9" ht="12.75">
      <c r="A3" s="463" t="s">
        <v>1268</v>
      </c>
      <c r="B3" s="463" t="s">
        <v>1843</v>
      </c>
      <c r="I3" s="463"/>
    </row>
    <row r="4" spans="1:9" ht="15.75">
      <c r="A4" s="463" t="s">
        <v>1269</v>
      </c>
      <c r="B4" s="463" t="s">
        <v>1840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1670</v>
      </c>
      <c r="I8" s="463"/>
    </row>
    <row r="9" ht="12.75">
      <c r="I9" s="463"/>
    </row>
    <row r="10" ht="12.75">
      <c r="I10" s="463"/>
    </row>
    <row r="11" spans="1:34" ht="18">
      <c r="A11" s="463" t="s">
        <v>1671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86">
        <f>$B$7</f>
        <v>0</v>
      </c>
      <c r="J14" s="887"/>
      <c r="K14" s="887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1766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8">
        <f>$B$9</f>
        <v>0</v>
      </c>
      <c r="J16" s="887"/>
      <c r="K16" s="887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8">
        <f>$B$12</f>
        <v>0</v>
      </c>
      <c r="J19" s="887"/>
      <c r="K19" s="887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859" t="s">
        <v>1821</v>
      </c>
      <c r="M23" s="860"/>
      <c r="N23" s="860"/>
      <c r="O23" s="861"/>
      <c r="P23" s="862" t="s">
        <v>1822</v>
      </c>
      <c r="Q23" s="863"/>
      <c r="R23" s="863"/>
      <c r="S23" s="864"/>
      <c r="T23" s="243">
        <f>(IF($E142&lt;&gt;0,$M$2,IF($L142&lt;&gt;0,$M$2,"")))</f>
      </c>
      <c r="U23" s="244"/>
      <c r="V23" s="919" t="s">
        <v>1833</v>
      </c>
      <c r="W23" s="919" t="s">
        <v>1834</v>
      </c>
      <c r="X23" s="917" t="s">
        <v>1835</v>
      </c>
      <c r="Y23" s="917" t="s">
        <v>199</v>
      </c>
      <c r="Z23" s="244"/>
      <c r="AA23" s="917" t="s">
        <v>1836</v>
      </c>
      <c r="AB23" s="917" t="s">
        <v>1837</v>
      </c>
      <c r="AC23" s="917" t="s">
        <v>1838</v>
      </c>
      <c r="AD23" s="917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1823</v>
      </c>
      <c r="M24" s="841" t="s">
        <v>1695</v>
      </c>
      <c r="N24" s="841" t="s">
        <v>1696</v>
      </c>
      <c r="O24" s="841" t="s">
        <v>1694</v>
      </c>
      <c r="P24" s="839" t="s">
        <v>1695</v>
      </c>
      <c r="Q24" s="839" t="s">
        <v>1696</v>
      </c>
      <c r="R24" s="839" t="s">
        <v>1694</v>
      </c>
      <c r="S24" s="847" t="s">
        <v>1265</v>
      </c>
      <c r="T24" s="243">
        <f>(IF($E142&lt;&gt;0,$M$2,IF($L142&lt;&gt;0,$M$2,"")))</f>
      </c>
      <c r="U24" s="244"/>
      <c r="V24" s="934"/>
      <c r="W24" s="935"/>
      <c r="X24" s="934"/>
      <c r="Y24" s="935"/>
      <c r="Z24" s="244"/>
      <c r="AA24" s="933"/>
      <c r="AB24" s="933"/>
      <c r="AC24" s="933"/>
      <c r="AD24" s="933"/>
      <c r="AE24" s="478">
        <v>2015</v>
      </c>
      <c r="AF24" s="478">
        <v>2016</v>
      </c>
      <c r="AG24" s="478" t="s">
        <v>1832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1824</v>
      </c>
      <c r="R25" s="331" t="s">
        <v>1825</v>
      </c>
      <c r="S25" s="580" t="s">
        <v>1839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1672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26" t="s">
        <v>1467</v>
      </c>
      <c r="K30" s="890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67" t="s">
        <v>1470</v>
      </c>
      <c r="K33" s="867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93" t="s">
        <v>321</v>
      </c>
      <c r="K39" s="893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93" t="s">
        <v>1275</v>
      </c>
      <c r="K45" s="893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15" t="s">
        <v>328</v>
      </c>
      <c r="K46" s="915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75" t="s">
        <v>414</v>
      </c>
      <c r="K64" s="875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75" t="s">
        <v>1286</v>
      </c>
      <c r="K68" s="875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75" t="s">
        <v>350</v>
      </c>
      <c r="K74" s="875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11" t="s">
        <v>352</v>
      </c>
      <c r="K77" s="911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12" t="s">
        <v>353</v>
      </c>
      <c r="K78" s="93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12" t="s">
        <v>354</v>
      </c>
      <c r="K79" s="93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12" t="s">
        <v>355</v>
      </c>
      <c r="K80" s="93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10" t="s">
        <v>356</v>
      </c>
      <c r="K81" s="931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10" t="s">
        <v>363</v>
      </c>
      <c r="K88" s="910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11" t="s">
        <v>370</v>
      </c>
      <c r="K95" s="916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14" t="s">
        <v>371</v>
      </c>
      <c r="K96" s="914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14" t="s">
        <v>372</v>
      </c>
      <c r="K97" s="914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10" t="s">
        <v>373</v>
      </c>
      <c r="K98" s="931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75" t="s">
        <v>380</v>
      </c>
      <c r="K105" s="875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11" t="s">
        <v>384</v>
      </c>
      <c r="K109" s="911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14" t="s">
        <v>1245</v>
      </c>
      <c r="K110" s="914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12" t="s">
        <v>385</v>
      </c>
      <c r="K111" s="913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10" t="s">
        <v>418</v>
      </c>
      <c r="K112" s="910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9" t="s">
        <v>386</v>
      </c>
      <c r="K115" s="909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7" t="s">
        <v>387</v>
      </c>
      <c r="K116" s="907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8" t="s">
        <v>1126</v>
      </c>
      <c r="K124" s="908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9" t="s">
        <v>1218</v>
      </c>
      <c r="K127" s="909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10" t="s">
        <v>1219</v>
      </c>
      <c r="K128" s="910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903" t="s">
        <v>1224</v>
      </c>
      <c r="K133" s="904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905" t="s">
        <v>1228</v>
      </c>
      <c r="K138" s="875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AD23:AD24"/>
    <mergeCell ref="AA23:AA24"/>
    <mergeCell ref="AB23:AB24"/>
    <mergeCell ref="J64:K64"/>
    <mergeCell ref="J33:K33"/>
    <mergeCell ref="X23:X24"/>
    <mergeCell ref="Y23:Y24"/>
    <mergeCell ref="AC23:AC24"/>
    <mergeCell ref="V23:V24"/>
    <mergeCell ref="W23:W24"/>
    <mergeCell ref="J39:K39"/>
    <mergeCell ref="J45:K45"/>
    <mergeCell ref="J74:K74"/>
    <mergeCell ref="J77:K77"/>
    <mergeCell ref="J30:K30"/>
    <mergeCell ref="I14:K14"/>
    <mergeCell ref="I16:K16"/>
    <mergeCell ref="I19:K19"/>
    <mergeCell ref="J68:K68"/>
    <mergeCell ref="J46:K46"/>
    <mergeCell ref="J81:K81"/>
    <mergeCell ref="J105:K105"/>
    <mergeCell ref="J78:K78"/>
    <mergeCell ref="J79:K79"/>
    <mergeCell ref="J80:K80"/>
    <mergeCell ref="J97:K97"/>
    <mergeCell ref="J98:K98"/>
    <mergeCell ref="J124:K124"/>
    <mergeCell ref="J116:K116"/>
    <mergeCell ref="J128:K128"/>
    <mergeCell ref="J133:K133"/>
    <mergeCell ref="J88:K88"/>
    <mergeCell ref="J127:K127"/>
    <mergeCell ref="L23:O23"/>
    <mergeCell ref="P23:S23"/>
    <mergeCell ref="J138:K138"/>
    <mergeCell ref="J95:K95"/>
    <mergeCell ref="J96:K96"/>
    <mergeCell ref="J115:K115"/>
    <mergeCell ref="J109:K109"/>
    <mergeCell ref="J111:K111"/>
    <mergeCell ref="J110:K110"/>
    <mergeCell ref="J112:K112"/>
  </mergeCells>
  <conditionalFormatting sqref="Y30:Y63 AD30:AD63 AD68:AD141 Y68:Y141">
    <cfRule type="cellIs" priority="5" dxfId="11" operator="lessThan" stopIfTrue="1">
      <formula>0</formula>
    </cfRule>
  </conditionalFormatting>
  <conditionalFormatting sqref="Y28 AD28">
    <cfRule type="cellIs" priority="4" dxfId="12" operator="lessThan" stopIfTrue="1">
      <formula>0</formula>
    </cfRule>
  </conditionalFormatting>
  <conditionalFormatting sqref="AD64:AD67 Y64 Y66:Y67">
    <cfRule type="cellIs" priority="2" dxfId="11" operator="lessThan" stopIfTrue="1">
      <formula>0</formula>
    </cfRule>
  </conditionalFormatting>
  <conditionalFormatting sqref="Y65">
    <cfRule type="cellIs" priority="1" dxfId="11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1675</v>
      </c>
      <c r="B1" s="631" t="s">
        <v>1682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1689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1688</v>
      </c>
      <c r="C5" s="732" t="s">
        <v>810</v>
      </c>
    </row>
    <row r="6" spans="1:4" ht="30">
      <c r="A6" s="730">
        <v>96</v>
      </c>
      <c r="B6" s="733" t="s">
        <v>1686</v>
      </c>
      <c r="C6" s="732" t="s">
        <v>810</v>
      </c>
      <c r="D6" s="589"/>
    </row>
    <row r="7" spans="1:4" ht="30">
      <c r="A7" s="730">
        <v>97</v>
      </c>
      <c r="B7" s="733" t="s">
        <v>1685</v>
      </c>
      <c r="C7" s="732" t="s">
        <v>810</v>
      </c>
      <c r="D7" s="590"/>
    </row>
    <row r="8" spans="1:4" ht="30">
      <c r="A8" s="730">
        <v>98</v>
      </c>
      <c r="B8" s="733" t="s">
        <v>1687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1675</v>
      </c>
      <c r="B10" s="631" t="s">
        <v>1681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1800</v>
      </c>
      <c r="C258" s="711">
        <v>8866</v>
      </c>
    </row>
    <row r="259" spans="1:3" ht="15.75">
      <c r="A259" s="711">
        <v>8867</v>
      </c>
      <c r="B259" s="715" t="s">
        <v>1801</v>
      </c>
      <c r="C259" s="711">
        <v>8867</v>
      </c>
    </row>
    <row r="260" spans="1:3" ht="15.75">
      <c r="A260" s="711">
        <v>8868</v>
      </c>
      <c r="B260" s="715" t="s">
        <v>1802</v>
      </c>
      <c r="C260" s="711">
        <v>8868</v>
      </c>
    </row>
    <row r="261" spans="1:3" ht="15.75">
      <c r="A261" s="711">
        <v>8869</v>
      </c>
      <c r="B261" s="714" t="s">
        <v>1803</v>
      </c>
      <c r="C261" s="711">
        <v>8869</v>
      </c>
    </row>
    <row r="262" spans="1:3" ht="15.75">
      <c r="A262" s="711">
        <v>8871</v>
      </c>
      <c r="B262" s="715" t="s">
        <v>1804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1675</v>
      </c>
      <c r="B280" s="631" t="s">
        <v>1680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1675</v>
      </c>
      <c r="B293" s="631" t="s">
        <v>1679</v>
      </c>
    </row>
    <row r="294" ht="15.75">
      <c r="B294" s="591" t="s">
        <v>1676</v>
      </c>
    </row>
    <row r="295" ht="18.75" thickBot="1">
      <c r="B295" s="591" t="s">
        <v>1677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1678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1842</v>
      </c>
      <c r="B530" s="852" t="s">
        <v>1841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1675</v>
      </c>
      <c r="B692" s="703" t="s">
        <v>1674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2015-07-31T10:21:45Z</cp:lastPrinted>
  <dcterms:created xsi:type="dcterms:W3CDTF">1997-12-10T11:54:07Z</dcterms:created>
  <dcterms:modified xsi:type="dcterms:W3CDTF">2015-07-31T10:23:27Z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