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9230" windowHeight="5655" activeTab="1"/>
  </bookViews>
  <sheets>
    <sheet name="OTCHET-agregirani pokazateli" sheetId="1" r:id="rId1"/>
    <sheet name="OTCH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'list'!$B$693:$B$704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'list'!$A$296:$B$690</definedName>
    <definedName name="SMETKA">'list'!$A$2:$A$7</definedName>
    <definedName name="Z_D568CAA1_2ECB_11D7_B07A_00010309AF38_.wvu.Cols" localSheetId="0" hidden="1">'OTCHET-agregirani pokazateli'!$K:$L,'OTCHET-agregirani pokazateli'!$N:$O,'OTCHET-agregirani pokazateli'!$Q:$R,'OTCHET-agregirani pokazateli'!$T:$U,'OTCHET-agregirani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pokazateli'!$B$1:$I$146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1">'OTCHET'!$A:$L</definedName>
    <definedName name="_xlnm.Print_Area" localSheetId="0">'OTCHET-agregirani pokazateli'!$B$1:$H$146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</authors>
  <commentList>
    <comment ref="D28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</commentList>
</comments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<sst xmlns="http://schemas.openxmlformats.org/spreadsheetml/2006/main" count="2590" uniqueCount="1844">
  <si>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</si>
  <si>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</si>
  <si>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</si>
  <si>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</si>
  <si>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</si>
  <si>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</si>
  <si>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</si>
  <si>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</si>
  <si>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</si>
  <si>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</si>
  <si>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</si>
  <si>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</si>
  <si>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</si>
  <si>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</si>
  <si>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</si>
  <si>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</si>
  <si>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</si>
  <si>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</si>
  <si>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</si>
  <si>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</si>
  <si>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</si>
  <si>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</si>
  <si>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</si>
  <si>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</si>
  <si>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</si>
  <si>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</si>
  <si>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</si>
  <si>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</si>
  <si>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</si>
  <si>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</si>
  <si>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</si>
  <si>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</si>
  <si>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</si>
  <si>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</si>
  <si>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</si>
  <si>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</si>
  <si>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</si>
  <si>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</si>
  <si>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</si>
  <si>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</si>
  <si>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</si>
  <si>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</si>
  <si>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</si>
  <si>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</si>
  <si>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</si>
  <si>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</si>
  <si>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</si>
  <si>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</si>
  <si>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</si>
  <si>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</si>
  <si>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</si>
  <si>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</si>
  <si>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</si>
  <si>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</si>
  <si>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</si>
  <si>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</si>
  <si>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</si>
  <si>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</si>
  <si>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</si>
  <si>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</si>
  <si>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</si>
  <si>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</si>
  <si>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</si>
  <si>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</si>
  <si>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</si>
  <si>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</si>
  <si>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</si>
  <si>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</si>
  <si>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</si>
  <si>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</si>
  <si>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</si>
  <si>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</si>
  <si>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</si>
  <si>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</si>
  <si>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</si>
  <si>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</si>
  <si>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</si>
  <si>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</si>
  <si>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</si>
  <si>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</si>
  <si>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</si>
  <si>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</si>
  <si>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</si>
  <si>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</si>
  <si>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</si>
  <si>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</si>
  <si>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</si>
  <si>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</si>
  <si>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</si>
  <si>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</si>
  <si>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</si>
  <si>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</si>
  <si>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</si>
  <si>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</si>
  <si>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</si>
  <si>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</si>
  <si>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</si>
  <si>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</si>
  <si>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</si>
  <si>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</si>
  <si>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</si>
  <si>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</si>
  <si>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</si>
  <si>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</si>
  <si>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</si>
  <si>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</si>
  <si>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</si>
  <si>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</si>
  <si>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</si>
  <si>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</si>
  <si>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</si>
  <si>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</si>
  <si>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</si>
  <si>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</si>
  <si>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</si>
  <si>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</si>
  <si>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</si>
  <si>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</si>
  <si>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</si>
  <si>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</si>
  <si>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</si>
  <si>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</si>
  <si>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</si>
  <si>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</si>
  <si>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</si>
  <si>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</si>
  <si>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</si>
  <si>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</si>
  <si>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</si>
  <si>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</si>
  <si>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</si>
  <si>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</si>
  <si>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t xml:space="preserve">коректив за касови постъпления (-) 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</si>
  <si>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</si>
  <si>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</si>
  <si>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</si>
  <si>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</si>
  <si>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</si>
  <si>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</si>
  <si>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</si>
  <si>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</si>
  <si>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</si>
  <si>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</si>
  <si>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</si>
  <si>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</si>
  <si>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</si>
  <si>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</si>
  <si>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</si>
  <si>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</si>
  <si>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</si>
  <si>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</si>
  <si>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</si>
  <si>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</si>
  <si>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</si>
  <si>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</si>
  <si>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</si>
  <si>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</si>
  <si>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</si>
  <si>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</si>
  <si>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</si>
  <si>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</si>
  <si>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</si>
  <si>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</si>
  <si>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</si>
  <si>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</si>
  <si>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</si>
  <si>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</si>
  <si>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</si>
  <si>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</si>
  <si>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</si>
  <si>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</si>
  <si>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</si>
  <si>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</si>
  <si>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</si>
  <si>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</si>
  <si>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</si>
  <si>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</si>
  <si>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</si>
  <si>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</si>
  <si>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</si>
  <si>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</si>
  <si>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</si>
  <si>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</si>
  <si>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</si>
  <si>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</si>
  <si>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</si>
  <si>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</si>
  <si>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</si>
  <si>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</si>
  <si>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</si>
  <si>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</si>
  <si>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</si>
  <si>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</si>
  <si>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</si>
  <si>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</si>
  <si>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</si>
  <si>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</si>
  <si>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</si>
  <si>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</si>
  <si>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</si>
  <si>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</si>
  <si>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</si>
  <si>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</si>
  <si>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</si>
  <si>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</si>
  <si>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</si>
  <si>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</si>
  <si>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</si>
  <si>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</si>
  <si>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</si>
  <si>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</si>
  <si>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</si>
  <si>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</si>
  <si>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</si>
  <si>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</si>
  <si>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</si>
  <si>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</si>
  <si>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</si>
  <si>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</si>
  <si>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</si>
  <si>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</si>
  <si>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</si>
  <si>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</si>
  <si>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</si>
  <si>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</si>
  <si>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</si>
  <si>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</si>
  <si>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</si>
  <si>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</si>
  <si>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</si>
  <si>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</si>
  <si>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</si>
  <si>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</si>
  <si>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</si>
  <si>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</si>
  <si>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</si>
  <si>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</si>
  <si>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</si>
  <si>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</si>
  <si>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</si>
  <si>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</si>
  <si>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</si>
  <si>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</si>
  <si>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</si>
  <si>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</si>
  <si>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</si>
  <si>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</si>
  <si>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</si>
  <si>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</si>
  <si>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</si>
  <si>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</si>
  <si>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</si>
  <si>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</si>
  <si>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</si>
  <si>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</si>
  <si>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</si>
  <si>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</si>
  <si>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</si>
  <si>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</si>
  <si>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</si>
  <si>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</si>
  <si>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</si>
  <si>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</si>
  <si>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</si>
  <si>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</si>
  <si>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</si>
  <si>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</si>
  <si>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</si>
  <si>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</si>
  <si>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</si>
  <si>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</si>
  <si>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</si>
  <si>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</si>
  <si>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</si>
  <si>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</si>
  <si>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</si>
  <si>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</si>
  <si>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</si>
  <si>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</si>
  <si>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</si>
  <si>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</si>
  <si>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</si>
  <si>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</si>
  <si>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</si>
  <si>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</si>
  <si>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</si>
  <si>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</si>
  <si>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</si>
  <si>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</si>
  <si>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</si>
  <si>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</si>
  <si>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</si>
  <si>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</si>
  <si>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</si>
  <si>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</si>
  <si>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</si>
  <si>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</si>
  <si>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</si>
  <si>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</si>
  <si>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</si>
  <si>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</si>
  <si>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</si>
  <si>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</si>
  <si>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</si>
  <si>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</si>
  <si>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</si>
  <si>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</si>
  <si>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</si>
  <si>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</si>
  <si>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</si>
  <si>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</si>
  <si>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</si>
  <si>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</si>
  <si>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</si>
  <si>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</si>
  <si>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</si>
  <si>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</si>
  <si>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</si>
  <si>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</si>
  <si>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</si>
  <si>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</si>
  <si>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</si>
  <si>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</si>
  <si>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</si>
  <si>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</si>
  <si>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</si>
  <si>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</si>
  <si>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</si>
  <si>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</si>
  <si>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</si>
  <si>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</si>
  <si>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</si>
  <si>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</si>
  <si>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</si>
  <si>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</si>
  <si>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</si>
  <si>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</si>
  <si>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</si>
  <si>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</si>
  <si>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</si>
  <si>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</si>
  <si>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</si>
  <si>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</si>
  <si>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</si>
  <si>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</si>
  <si>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</si>
  <si>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</si>
  <si>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</si>
  <si>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</si>
  <si>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</si>
  <si>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</si>
  <si>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</si>
  <si>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</si>
  <si>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</si>
  <si>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</si>
  <si>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</si>
  <si>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</si>
  <si>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</si>
  <si>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</si>
  <si>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</si>
  <si>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</si>
  <si>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</si>
  <si>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</si>
  <si>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</si>
  <si>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</si>
  <si>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</si>
  <si>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</si>
  <si>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</si>
  <si>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</si>
  <si>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</si>
  <si>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</si>
  <si>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</si>
  <si>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</si>
  <si>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</si>
  <si>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</si>
  <si>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</si>
  <si>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</si>
  <si>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</si>
  <si>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</si>
  <si>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</si>
  <si>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</si>
  <si>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</si>
  <si>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</si>
  <si>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</si>
  <si>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</si>
  <si>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</si>
  <si>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</si>
  <si>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</si>
  <si>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</si>
  <si>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</si>
  <si>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</si>
  <si>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</si>
  <si>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</si>
  <si>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</si>
  <si>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</si>
  <si>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</si>
  <si>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</si>
  <si>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</si>
  <si>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</si>
  <si>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</si>
  <si>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</si>
  <si>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</si>
  <si>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</si>
  <si>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</si>
  <si>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</si>
  <si>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</si>
  <si>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</si>
  <si>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</si>
  <si>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</si>
  <si>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</si>
  <si>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</si>
  <si>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</si>
  <si>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</si>
  <si>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</si>
  <si>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</si>
  <si>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</si>
  <si>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</si>
  <si>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</si>
  <si>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</si>
  <si>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</si>
  <si>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</si>
  <si>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</si>
  <si>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</si>
  <si>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</si>
  <si>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</si>
  <si>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</si>
  <si>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</si>
  <si>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</si>
  <si>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</si>
  <si>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</si>
  <si>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</si>
  <si>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</si>
  <si>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</si>
  <si>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</si>
  <si>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</si>
  <si>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</si>
  <si>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</si>
  <si>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</si>
  <si>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</si>
  <si>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</si>
  <si>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</si>
  <si>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</si>
  <si>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</si>
  <si>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</si>
  <si>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</si>
  <si>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</si>
  <si>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</si>
  <si>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</si>
  <si>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</si>
  <si>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</si>
  <si>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</si>
  <si>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</si>
  <si>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</si>
  <si>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</si>
  <si>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</si>
  <si>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</si>
  <si>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</si>
  <si>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</si>
  <si>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</si>
  <si>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</si>
  <si>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</si>
  <si>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</si>
  <si>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</si>
  <si>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</si>
  <si>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</si>
  <si>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</si>
  <si>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</si>
  <si>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</si>
  <si>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</si>
  <si>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</si>
  <si>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</si>
  <si>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</si>
  <si>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</si>
  <si>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</si>
  <si>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</si>
  <si>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</si>
  <si>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</si>
  <si>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</si>
  <si>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</si>
  <si>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</si>
  <si>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</si>
  <si>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</si>
  <si>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</si>
  <si>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</si>
  <si>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</si>
  <si>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</si>
  <si>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</si>
  <si>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</si>
  <si>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</si>
  <si>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</si>
  <si>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</si>
  <si>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</si>
  <si>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</si>
  <si>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</si>
  <si>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</si>
  <si>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</si>
  <si>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</si>
  <si>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</si>
  <si>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</si>
  <si>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</si>
  <si>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</si>
  <si>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</si>
  <si>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</si>
  <si>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</si>
  <si>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</si>
  <si>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</si>
  <si>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</si>
  <si>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</si>
  <si>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</si>
  <si>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</si>
  <si>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</si>
  <si>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</si>
  <si>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</si>
  <si>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</si>
  <si>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</si>
  <si>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</si>
  <si>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</si>
  <si>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</si>
  <si>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</si>
  <si>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</si>
  <si>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</si>
  <si>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</si>
  <si>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</si>
  <si>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</si>
  <si>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</si>
  <si>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</si>
  <si>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</si>
  <si>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</si>
  <si>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</si>
  <si>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</si>
  <si>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</si>
  <si>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</si>
  <si>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</si>
  <si>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</si>
  <si>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</si>
  <si>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</si>
  <si>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</si>
  <si>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</si>
  <si>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</si>
  <si>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</si>
  <si>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</si>
  <si>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</si>
  <si>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</si>
  <si>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</si>
  <si>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</si>
  <si>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</si>
  <si>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</si>
  <si>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</si>
  <si>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</si>
  <si>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</si>
  <si>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</si>
  <si>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</si>
  <si>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</si>
  <si>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</si>
  <si>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</si>
  <si>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</si>
  <si>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</si>
  <si>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</si>
  <si>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</si>
  <si>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</si>
  <si>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</si>
  <si>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</si>
  <si>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</si>
  <si>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</si>
  <si>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</si>
  <si>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</si>
  <si>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</si>
  <si>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</si>
  <si>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</si>
  <si>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</si>
  <si>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</si>
  <si>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</si>
  <si>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</si>
  <si>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</si>
  <si>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</si>
  <si>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</si>
  <si>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</si>
  <si>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</si>
  <si>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</si>
  <si>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</si>
  <si>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</si>
  <si>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</si>
  <si>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</si>
  <si>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</si>
  <si>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</si>
  <si>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</si>
  <si>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</si>
  <si>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</si>
  <si>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</si>
  <si>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</si>
  <si>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</si>
  <si>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</si>
  <si>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</si>
  <si>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</si>
  <si>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</si>
  <si>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</si>
  <si>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</si>
  <si>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</si>
  <si>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</si>
  <si>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</si>
  <si>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</si>
  <si>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</si>
  <si>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</si>
  <si>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</si>
  <si>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</si>
  <si>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</si>
  <si>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</si>
  <si>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</si>
  <si>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</si>
  <si>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</si>
  <si>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</si>
  <si>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</si>
  <si>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</si>
  <si>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</si>
  <si>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</si>
  <si>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</si>
  <si>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</si>
  <si>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</si>
  <si>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</si>
  <si>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</si>
  <si>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</si>
  <si>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</si>
  <si>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</si>
  <si>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</si>
  <si>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</si>
  <si>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</si>
  <si>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</si>
  <si>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</si>
  <si>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</si>
  <si>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</si>
  <si>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</si>
  <si>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</si>
  <si>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</si>
  <si>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</si>
  <si>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</si>
  <si>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</si>
  <si>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</si>
  <si>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</si>
  <si>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</si>
  <si>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</si>
  <si>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</si>
  <si>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</si>
  <si>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</si>
  <si>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</si>
  <si>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</si>
  <si>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</si>
  <si>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</si>
  <si>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</si>
  <si>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</si>
  <si>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</si>
  <si>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</si>
  <si>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</si>
  <si>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</si>
  <si>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</si>
  <si>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</si>
  <si>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</si>
  <si>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</si>
  <si>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</si>
  <si>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</si>
  <si>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</si>
  <si>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</si>
  <si>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</si>
  <si>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</si>
  <si>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</si>
  <si>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</si>
  <si>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</si>
  <si>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</si>
  <si>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</si>
  <si>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</si>
  <si>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</si>
  <si>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</si>
  <si>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</si>
  <si>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</si>
  <si>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</si>
  <si>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</si>
  <si>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</si>
  <si>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</si>
  <si>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</si>
  <si>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</si>
  <si>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</si>
  <si>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</si>
  <si>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</si>
  <si>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</si>
  <si>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</si>
  <si>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</si>
  <si>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</si>
  <si>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</si>
  <si>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</si>
  <si>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</si>
  <si>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</si>
  <si>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</si>
  <si>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</si>
  <si>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</si>
  <si>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</si>
  <si>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</si>
  <si>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</si>
  <si>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</si>
  <si>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</si>
  <si>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</si>
  <si>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</si>
  <si>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</si>
  <si>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</si>
  <si>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</si>
  <si>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</si>
  <si>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</si>
  <si>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</si>
  <si>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</si>
  <si>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</si>
  <si>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</si>
  <si>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</si>
  <si>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</si>
  <si>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</si>
  <si>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</si>
  <si>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</si>
  <si>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</si>
  <si>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</si>
  <si>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</si>
  <si>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</si>
  <si>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</si>
  <si>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</si>
  <si>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</si>
  <si>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</si>
  <si>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</si>
  <si>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</si>
  <si>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</si>
  <si>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</si>
  <si>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</si>
  <si>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</si>
  <si>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</si>
  <si>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</si>
  <si>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</si>
  <si>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</si>
  <si>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</si>
  <si>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</si>
  <si>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</si>
  <si>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</si>
  <si>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</si>
  <si>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</si>
  <si>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</si>
  <si>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</si>
  <si>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</si>
  <si>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</si>
  <si>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</si>
  <si>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</si>
  <si>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</si>
  <si>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</si>
  <si>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</si>
  <si>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</si>
  <si>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</si>
  <si>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</si>
  <si>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</si>
  <si>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</si>
  <si>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</si>
  <si>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</si>
  <si>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</si>
  <si>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</si>
  <si>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</si>
  <si>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</si>
  <si>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</si>
  <si>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</si>
  <si>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</si>
  <si>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</si>
  <si>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</si>
  <si>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</si>
  <si>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</si>
  <si>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</si>
  <si>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</si>
  <si>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</si>
  <si>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</si>
  <si>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</si>
  <si>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</si>
  <si>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</si>
  <si>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</si>
  <si>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</si>
  <si>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</si>
  <si>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</si>
  <si>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</si>
  <si>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</si>
  <si>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</si>
  <si>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</si>
  <si>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</si>
  <si>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</si>
  <si>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</si>
  <si>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</si>
  <si>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</si>
  <si>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</si>
  <si>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</si>
  <si>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</si>
  <si>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</si>
  <si>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</si>
  <si>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</si>
  <si>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</si>
  <si>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</si>
  <si>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</si>
  <si>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</si>
  <si>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</si>
  <si>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</si>
  <si>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</si>
  <si>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</si>
  <si>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</si>
  <si>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</si>
  <si>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</si>
  <si>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</si>
  <si>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</si>
  <si>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</si>
  <si>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</si>
  <si>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</si>
  <si>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</si>
  <si>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</si>
  <si>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</si>
  <si>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</si>
  <si>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</si>
  <si>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</si>
  <si>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</si>
  <si>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</si>
  <si>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</si>
  <si>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</si>
  <si>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</si>
  <si>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</si>
  <si>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</si>
  <si>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</si>
  <si>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</si>
  <si>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</si>
  <si>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</si>
  <si>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</si>
  <si>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</si>
  <si>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</si>
  <si>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</si>
  <si>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</si>
  <si>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</si>
  <si>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</si>
  <si>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</si>
  <si>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</si>
  <si>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</si>
  <si>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</si>
  <si>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</si>
  <si>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</si>
  <si>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</si>
  <si>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</si>
  <si>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</si>
  <si>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</si>
  <si>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</si>
  <si>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</si>
  <si>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</si>
  <si>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</si>
  <si>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</si>
  <si>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</si>
  <si>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</si>
  <si>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</si>
  <si>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</si>
  <si>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</si>
  <si>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</si>
  <si>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</si>
  <si>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</si>
  <si>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</si>
  <si>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</si>
  <si>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</si>
  <si>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</si>
  <si>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</si>
  <si>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</si>
  <si>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</si>
  <si>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</si>
  <si>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</si>
  <si>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</si>
  <si>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</si>
  <si>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</si>
  <si>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</si>
  <si>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</si>
  <si>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</si>
  <si>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</si>
  <si>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</si>
  <si>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</si>
  <si>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</si>
  <si>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</si>
  <si>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</si>
  <si>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</si>
  <si>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</si>
  <si>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</si>
  <si>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</si>
  <si>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</si>
  <si>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</si>
  <si>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</si>
  <si>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</si>
  <si>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</si>
  <si>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</si>
  <si>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</si>
  <si>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</si>
  <si>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</si>
  <si>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</si>
  <si>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</si>
  <si>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</si>
  <si>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</si>
  <si>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</si>
  <si>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</si>
  <si>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</si>
  <si>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</si>
  <si>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</si>
  <si>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</si>
  <si>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</si>
  <si>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</si>
  <si>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</si>
  <si>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</si>
  <si>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</si>
  <si>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</si>
  <si>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</si>
  <si>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</si>
  <si>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</si>
  <si>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</si>
  <si>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</si>
  <si>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</si>
  <si>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</si>
  <si>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</si>
  <si>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</si>
  <si>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</si>
  <si>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</si>
  <si>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</si>
  <si>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</si>
  <si>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</si>
  <si>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</si>
  <si>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</si>
  <si>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</si>
  <si>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</si>
  <si>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</si>
  <si>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</si>
  <si>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</si>
  <si>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</si>
  <si>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</si>
  <si>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</si>
  <si>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</si>
  <si>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</si>
  <si>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</si>
  <si>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</si>
  <si>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</si>
  <si>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</si>
  <si>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</si>
  <si>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</si>
  <si>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</si>
  <si>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</si>
  <si>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</si>
  <si>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</si>
  <si>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</si>
  <si>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</si>
  <si>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</si>
  <si>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</si>
  <si>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</si>
  <si>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</si>
  <si>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</si>
  <si>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</si>
  <si>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</si>
  <si>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</si>
  <si>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</si>
  <si>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</si>
  <si>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</si>
  <si>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</si>
  <si>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</si>
  <si>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</si>
  <si>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</si>
  <si>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</si>
  <si>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</si>
  <si>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</si>
  <si>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</si>
  <si>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</si>
  <si>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</si>
  <si>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</si>
  <si>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</si>
  <si>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</si>
  <si>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</si>
  <si>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</si>
  <si>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</si>
  <si>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</si>
  <si>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</si>
  <si>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</si>
  <si>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</si>
  <si>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</si>
  <si>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</si>
  <si>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</si>
  <si>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</si>
  <si>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</si>
  <si>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</si>
  <si>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</si>
  <si>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</si>
  <si>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</si>
  <si>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</si>
  <si>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</si>
  <si>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</si>
  <si>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</si>
  <si>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</si>
  <si>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</si>
  <si>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</si>
  <si>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</si>
  <si>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</si>
  <si>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</si>
  <si>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</si>
  <si>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</si>
  <si>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</si>
  <si>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</si>
  <si>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</si>
  <si>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</si>
  <si>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</si>
  <si>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</si>
  <si>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</si>
  <si>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</si>
  <si>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</si>
  <si>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</si>
  <si>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</si>
  <si>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</si>
  <si>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</si>
  <si>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</si>
  <si>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</si>
  <si>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</si>
  <si>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</si>
  <si>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</si>
  <si>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</si>
  <si>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</si>
  <si>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</si>
  <si>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</si>
  <si>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</si>
  <si>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</si>
  <si>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</si>
  <si>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</si>
  <si>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</si>
  <si>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</si>
  <si>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</si>
  <si>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</si>
  <si>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</si>
  <si>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</si>
  <si>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</si>
  <si>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</si>
  <si>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</si>
  <si>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</si>
  <si>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</si>
  <si>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</si>
  <si>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</si>
  <si>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</si>
  <si>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</si>
  <si>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</si>
  <si>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</si>
  <si>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</si>
  <si>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</si>
  <si>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</si>
  <si>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</si>
  <si>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</si>
  <si>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</si>
  <si>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</si>
  <si>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</si>
  <si>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</si>
  <si>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</si>
  <si>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</si>
  <si>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</si>
  <si>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</si>
  <si>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</si>
  <si>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</si>
  <si>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</si>
  <si>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</si>
  <si>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</si>
  <si>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</si>
  <si>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</si>
  <si>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</si>
  <si>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</si>
  <si>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</si>
  <si>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</si>
  <si>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</si>
  <si>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</si>
  <si>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</si>
  <si>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</si>
  <si>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</si>
  <si>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</si>
  <si>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</si>
  <si>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</si>
  <si>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</si>
  <si>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</si>
  <si>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</si>
  <si>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</si>
  <si>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</si>
  <si>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</si>
  <si>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</si>
  <si>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</si>
  <si>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</si>
  <si>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</si>
  <si>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</si>
  <si>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</si>
  <si>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</si>
  <si>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</si>
  <si>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</si>
  <si>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</si>
  <si>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</si>
  <si>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</si>
  <si>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</si>
  <si>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</si>
  <si>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</si>
  <si>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</si>
  <si>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</si>
  <si>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</si>
  <si>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</si>
  <si>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</si>
  <si>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</si>
  <si>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</si>
  <si>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</si>
  <si>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</si>
  <si>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</si>
  <si>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</si>
  <si>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</si>
  <si>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</si>
  <si>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</si>
  <si>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</si>
  <si>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</si>
  <si>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</si>
  <si>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</si>
  <si>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</si>
  <si>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</si>
  <si>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</si>
  <si>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</si>
  <si>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</si>
  <si>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</si>
  <si>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</si>
  <si>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</si>
  <si>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</si>
  <si>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</si>
  <si>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</si>
  <si>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</si>
  <si>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</si>
  <si>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</si>
  <si>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</si>
  <si>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</si>
  <si>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</si>
  <si>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</si>
  <si>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</si>
  <si>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</si>
  <si>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</si>
  <si>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</si>
  <si>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</si>
  <si>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</si>
  <si>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</si>
  <si>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</si>
  <si>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</si>
  <si>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</si>
  <si>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</si>
  <si>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</si>
  <si>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</si>
  <si>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</si>
  <si>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</si>
  <si>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</si>
  <si>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</si>
  <si>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</si>
  <si>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</si>
  <si>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</si>
  <si>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</si>
  <si>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</si>
  <si>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</si>
  <si>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</si>
  <si>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</si>
  <si>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</si>
  <si>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</si>
  <si>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</si>
  <si>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</si>
  <si>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</si>
  <si>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</si>
  <si>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</si>
  <si>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</si>
  <si>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</si>
  <si>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</si>
  <si>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</si>
  <si>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</si>
  <si>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</si>
  <si>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</si>
  <si>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</si>
  <si>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</si>
  <si>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</si>
  <si>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</si>
  <si>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</si>
  <si>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</si>
  <si>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</si>
  <si>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</si>
  <si>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</si>
  <si>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</si>
  <si>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</si>
  <si>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</si>
  <si>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</si>
  <si>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</si>
  <si>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</si>
  <si>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</si>
  <si>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</si>
  <si>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</si>
  <si>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</si>
  <si>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</si>
  <si>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</si>
  <si>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</si>
  <si>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</si>
  <si>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</si>
  <si>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</si>
  <si>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</si>
  <si>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</si>
  <si>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</si>
  <si>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</si>
  <si>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</si>
  <si>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</si>
  <si>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</si>
  <si>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</si>
  <si>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</si>
  <si>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</si>
  <si>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</si>
  <si>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</si>
  <si>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</si>
  <si>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</si>
  <si>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</si>
  <si>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</si>
  <si>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</si>
  <si>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</si>
  <si>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</si>
  <si>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</si>
  <si>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</si>
  <si>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</si>
  <si>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</si>
  <si>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</si>
  <si>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</si>
  <si>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</si>
  <si>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</si>
  <si>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</si>
  <si>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</si>
  <si>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</si>
  <si>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</si>
  <si>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</si>
  <si>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</si>
  <si>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</si>
  <si>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</si>
  <si>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</si>
  <si>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</si>
  <si>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</si>
  <si>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</si>
  <si>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</si>
  <si>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</si>
  <si>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</si>
  <si>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</si>
  <si>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</si>
  <si>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</si>
  <si>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</si>
  <si>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</si>
  <si>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</si>
  <si>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</si>
  <si>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</si>
  <si>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</si>
  <si>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</si>
  <si>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</si>
  <si>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</si>
  <si>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</si>
  <si>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</si>
  <si>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</si>
  <si>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</si>
  <si>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</si>
  <si>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</si>
  <si>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</si>
  <si>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</si>
  <si>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</si>
  <si>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</si>
  <si>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</si>
  <si>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</si>
  <si>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</si>
  <si>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</si>
  <si>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</si>
  <si>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</si>
  <si>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</si>
  <si>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</si>
  <si>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</si>
  <si>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</si>
  <si>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</si>
  <si>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</si>
  <si>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</si>
  <si>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</si>
  <si>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</si>
  <si>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</si>
  <si>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</si>
  <si>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</si>
  <si>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</si>
  <si>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</si>
  <si>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</si>
  <si>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</si>
  <si>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</si>
  <si>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</si>
  <si>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</si>
  <si>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</si>
  <si>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</si>
  <si>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</si>
  <si>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</si>
  <si>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</si>
  <si>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</si>
  <si>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</si>
  <si>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</si>
  <si>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</si>
  <si>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</si>
  <si>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</si>
  <si>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</si>
  <si>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</si>
  <si>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</si>
  <si>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</si>
  <si>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</si>
  <si>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</si>
  <si>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</si>
  <si>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</si>
  <si>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</si>
  <si>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</si>
  <si>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</si>
  <si>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</si>
  <si>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</si>
  <si>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</si>
  <si>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</si>
  <si>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</si>
  <si>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</si>
  <si>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</si>
  <si>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</si>
  <si>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</si>
  <si>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</si>
  <si>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</si>
  <si>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</si>
  <si>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</si>
  <si>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</si>
  <si>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</si>
  <si>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</si>
  <si>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</si>
  <si>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</si>
  <si>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</si>
  <si>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</si>
  <si>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</si>
  <si>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</si>
  <si>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</si>
  <si>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</si>
  <si>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</si>
  <si>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</si>
  <si>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</si>
  <si>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</si>
  <si>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</si>
  <si>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</si>
  <si>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</si>
  <si>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</si>
  <si>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</si>
  <si>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</si>
  <si>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</si>
  <si>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</si>
  <si>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</si>
  <si>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</si>
  <si>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</si>
  <si>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</si>
  <si>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</si>
  <si>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</si>
  <si>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</si>
  <si>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</si>
  <si>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</si>
  <si>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</si>
  <si>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</si>
  <si>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</si>
  <si>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</si>
  <si>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</si>
  <si>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</si>
  <si>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</si>
  <si>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</si>
  <si>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</si>
  <si>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</si>
  <si>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</si>
  <si>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</si>
  <si>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</si>
  <si>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</si>
  <si>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</si>
  <si>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</si>
  <si>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</si>
  <si>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</si>
  <si>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</si>
  <si>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</si>
  <si>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</si>
  <si>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</si>
  <si>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</si>
  <si>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</si>
  <si>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</si>
  <si>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</si>
  <si>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</si>
  <si>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</si>
  <si>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</si>
  <si>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</si>
  <si>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</si>
  <si>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</si>
  <si>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</si>
  <si>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</si>
  <si>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</si>
  <si>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</si>
  <si>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</si>
  <si>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</si>
  <si>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</si>
  <si>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</si>
  <si>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</si>
  <si>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</si>
  <si>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</si>
  <si>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</si>
  <si>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</si>
  <si>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</si>
  <si>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</si>
  <si>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</si>
  <si>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</si>
  <si>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</si>
  <si>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</si>
  <si>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</si>
  <si>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</si>
  <si>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</si>
  <si>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</si>
  <si>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</si>
  <si>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</si>
  <si>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</si>
  <si>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</si>
  <si>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</si>
  <si>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</si>
  <si>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</si>
  <si>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</si>
  <si>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</si>
  <si>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</si>
  <si>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</si>
  <si>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</si>
  <si>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</si>
  <si>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</si>
  <si>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</si>
  <si>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</si>
  <si>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</si>
  <si>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</si>
  <si>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</si>
  <si>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</si>
  <si>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</si>
  <si>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</si>
  <si>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</si>
  <si>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</si>
  <si>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</si>
  <si>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</si>
  <si>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</si>
  <si>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</si>
  <si>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</si>
  <si>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</si>
  <si>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</si>
  <si>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</si>
  <si>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</si>
  <si>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</si>
  <si>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</si>
  <si>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</si>
  <si>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</si>
  <si>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</si>
  <si>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</si>
  <si>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</si>
  <si>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</si>
  <si>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</si>
  <si>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</si>
  <si>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</si>
  <si>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</si>
  <si>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</si>
  <si>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</si>
  <si>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</si>
  <si>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</si>
  <si>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</si>
  <si>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</si>
  <si>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</si>
  <si>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</si>
  <si>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</si>
  <si>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</si>
  <si>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</si>
  <si>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</si>
  <si>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</si>
  <si>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</si>
  <si>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</si>
  <si>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</si>
  <si>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</si>
  <si>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</si>
  <si>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</si>
  <si>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</si>
  <si>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</si>
  <si>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</si>
  <si>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</si>
  <si>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</si>
  <si>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</si>
  <si>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</si>
  <si>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</si>
  <si>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</si>
  <si>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</si>
  <si>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</si>
  <si>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</si>
  <si>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</si>
  <si>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</si>
  <si>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</si>
  <si>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</si>
  <si>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</si>
  <si>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</si>
  <si>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</si>
  <si>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</si>
  <si>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</si>
  <si>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</si>
  <si>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</si>
  <si>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</si>
  <si>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</si>
  <si>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</si>
  <si>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</si>
  <si>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</si>
  <si>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</si>
  <si>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</si>
  <si>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</si>
  <si>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</si>
  <si>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</si>
  <si>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</si>
  <si>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</si>
  <si>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</si>
  <si>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</si>
  <si>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</si>
  <si>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</si>
  <si>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</si>
  <si>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</si>
  <si>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</si>
  <si>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</si>
  <si>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</si>
  <si>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</si>
  <si>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</si>
  <si>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</si>
  <si>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</si>
  <si>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</si>
  <si>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</si>
  <si>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</si>
  <si>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</si>
  <si>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</si>
  <si>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</si>
  <si>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</si>
  <si>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</si>
  <si>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</si>
  <si>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</si>
  <si>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</si>
  <si>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</si>
  <si>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</si>
  <si>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</si>
  <si>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</si>
  <si>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</si>
  <si>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</si>
  <si>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</si>
  <si>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</si>
  <si>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</si>
  <si>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</si>
  <si>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</si>
  <si>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</si>
  <si>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</si>
  <si>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</si>
  <si>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</si>
  <si>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</si>
  <si>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</si>
  <si>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</si>
  <si>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</si>
  <si>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</si>
  <si>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</si>
  <si>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</si>
  <si>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</si>
  <si>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</si>
  <si>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</si>
  <si>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</si>
  <si>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</si>
  <si>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</si>
  <si>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</si>
  <si>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</si>
  <si>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</si>
  <si>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</si>
  <si>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</si>
  <si>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</si>
  <si>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</si>
  <si>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</si>
  <si>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</si>
  <si>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</si>
  <si>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</si>
  <si>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</si>
  <si>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</si>
  <si>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</si>
  <si>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</si>
  <si>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</si>
  <si>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</si>
  <si>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</si>
  <si>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</si>
  <si>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</si>
  <si>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</si>
  <si>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</si>
  <si>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</si>
  <si>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</si>
  <si>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</si>
  <si>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</si>
  <si>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</si>
  <si>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</si>
  <si>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</si>
  <si>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</si>
  <si>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</si>
  <si>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</si>
  <si>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</si>
  <si>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</si>
  <si>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</si>
  <si>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</si>
  <si>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</si>
  <si>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</si>
  <si>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</si>
  <si>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</si>
  <si>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</si>
  <si>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</si>
  <si>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</si>
  <si>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</si>
  <si>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</si>
  <si>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</si>
  <si>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</si>
  <si>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</si>
  <si>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</si>
  <si>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</si>
  <si>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</si>
  <si>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</si>
  <si>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</si>
  <si>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</si>
  <si>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</si>
  <si>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</si>
  <si>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</si>
  <si>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</si>
  <si>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</si>
  <si>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</si>
  <si>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</si>
  <si>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</si>
  <si>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</si>
  <si>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</si>
  <si>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</si>
  <si>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</si>
  <si>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</si>
  <si>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</si>
  <si>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</si>
  <si>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</si>
  <si>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</si>
  <si>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</si>
  <si>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</si>
  <si>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</si>
  <si>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</si>
  <si>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</si>
  <si>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</si>
  <si>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</si>
  <si>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</si>
  <si>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</si>
  <si>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</si>
  <si>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</si>
  <si>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</si>
  <si>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</si>
  <si>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</si>
  <si>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</si>
  <si>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</si>
  <si>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</si>
  <si>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</si>
  <si>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</si>
  <si>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</si>
  <si>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</si>
  <si>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</si>
  <si>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</si>
  <si>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</si>
  <si>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</si>
  <si>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</si>
  <si>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</si>
  <si>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</si>
  <si>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</si>
  <si>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</si>
  <si>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</si>
  <si>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</si>
  <si>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</si>
  <si>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</si>
  <si>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</si>
  <si>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</si>
  <si>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</si>
  <si>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</si>
  <si>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</si>
  <si>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</si>
  <si>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</si>
  <si>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</si>
  <si>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</si>
  <si>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</si>
  <si>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</si>
  <si>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</si>
  <si>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</si>
  <si>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</si>
  <si>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</si>
  <si>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</si>
  <si>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</si>
  <si>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</si>
  <si>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</si>
  <si>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</si>
  <si>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</si>
  <si>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</si>
  <si>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</si>
  <si>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</si>
  <si>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</si>
  <si>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</si>
  <si>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</si>
  <si>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</si>
  <si>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</si>
  <si>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</si>
  <si>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</si>
  <si>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</si>
  <si>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</si>
  <si>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</si>
  <si>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</si>
  <si>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</si>
  <si>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</si>
  <si>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t>дофинансиране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</si>
  <si>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</si>
  <si>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</si>
  <si>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</si>
  <si>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</si>
  <si>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</si>
  <si>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</si>
  <si>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</si>
  <si>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</si>
  <si>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</si>
  <si>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</si>
  <si>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</si>
  <si>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</si>
  <si>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</si>
  <si>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</si>
  <si>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</si>
  <si>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</si>
  <si>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</si>
  <si>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</si>
  <si>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</si>
  <si>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</si>
  <si>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</si>
  <si>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</si>
  <si>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</si>
  <si>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</si>
  <si>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</si>
  <si>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</si>
  <si>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</si>
  <si>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</si>
  <si>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</si>
  <si>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</si>
  <si>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</si>
  <si>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</si>
  <si>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</si>
  <si>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</si>
  <si>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</si>
  <si>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</si>
  <si>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</si>
  <si>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</si>
  <si>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</si>
  <si>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</si>
  <si>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</si>
  <si>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</si>
  <si>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</si>
  <si>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</si>
  <si>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</si>
  <si>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</si>
  <si>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</si>
  <si>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</si>
  <si>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</si>
  <si>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</si>
  <si>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</si>
  <si>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</si>
  <si>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</si>
  <si>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</si>
  <si>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</si>
  <si>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</si>
  <si>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</si>
  <si>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</si>
  <si>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</si>
  <si>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</si>
  <si>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</si>
  <si>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</si>
  <si>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</si>
  <si>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 xml:space="preserve">                                                                                                                     З  А</t>
  </si>
  <si>
    <t>(в   лв.)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</si>
  <si>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</si>
  <si>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</si>
  <si>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</si>
  <si>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</si>
  <si>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</si>
  <si>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</si>
  <si>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</si>
  <si>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</si>
  <si>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</si>
  <si>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</si>
  <si>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</si>
  <si>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</si>
  <si>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</si>
  <si>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</si>
  <si>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</si>
  <si>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</si>
  <si>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</si>
  <si>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</si>
  <si>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</si>
  <si>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</si>
  <si>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</si>
  <si>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</si>
  <si>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</si>
  <si>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</si>
  <si>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</si>
  <si>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</si>
  <si>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</si>
  <si>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</si>
  <si>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</si>
  <si>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</si>
  <si>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</si>
  <si>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</si>
  <si>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</si>
  <si>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</si>
  <si>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</si>
  <si>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</si>
  <si>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</si>
  <si>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</si>
  <si>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</si>
  <si>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</si>
  <si>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</si>
  <si>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</si>
  <si>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</si>
  <si>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</si>
  <si>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</si>
  <si>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</si>
  <si>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</si>
  <si>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</si>
  <si>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</si>
  <si>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</si>
  <si>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>c797</t>
  </si>
  <si>
    <t>ТРИМЕСЕЧЕН ОТЧЕТ ЗА КАСОВОТО ИЗПЪЛНЕНИЕ ПО СМЕТКИТЕ ЗА ЧУЖДИ СРЕДСТВА</t>
  </si>
  <si>
    <t xml:space="preserve">                                                                                Т Р И М Е С Е Ч Е Н     О Т Ч Е Т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</si>
  <si>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</si>
  <si>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</si>
  <si>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</si>
  <si>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</si>
  <si>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</si>
  <si>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</si>
  <si>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</si>
  <si>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</si>
  <si>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2015</t>
  </si>
  <si>
    <t>Отчет 2015</t>
  </si>
  <si>
    <t>Уточнен план Общо</t>
  </si>
  <si>
    <t>(6)</t>
  </si>
  <si>
    <t>(7)</t>
  </si>
  <si>
    <r>
      <t xml:space="preserve">Налични към </t>
    </r>
    <r>
      <rPr>
        <b/>
        <sz val="12"/>
        <color indexed="10"/>
        <rFont val="Times New Roman Cyr"/>
        <family val="1"/>
      </rPr>
      <t>31.12.2014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</si>
  <si>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</si>
  <si>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</si>
  <si>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1"/>
      </rPr>
      <t>31.12.2014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</si>
  <si>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1"/>
      </rPr>
      <t>през 2015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</si>
  <si>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ангажименти</t>
    </r>
  </si>
  <si>
    <t>след 2017</t>
  </si>
  <si>
    <r>
      <t xml:space="preserve">Налични към </t>
    </r>
    <r>
      <rPr>
        <b/>
        <i/>
        <sz val="12"/>
        <color indexed="10"/>
        <rFont val="Times New Roman CYR"/>
        <family val="1"/>
      </rPr>
      <t xml:space="preserve">31.12.2014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</si>
  <si>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1"/>
      </rPr>
      <t xml:space="preserve">през 2015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</si>
  <si>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1"/>
      </rPr>
      <t xml:space="preserve">2015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</si>
  <si>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1"/>
      </rPr>
      <t>към 31.12.2014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</si>
  <si>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1"/>
      </rPr>
      <t>през 2015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</si>
  <si>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1"/>
      </rPr>
      <t>през 2015 г.</t>
    </r>
    <r>
      <rPr>
        <b/>
        <sz val="14"/>
        <rFont val="Times New Roman Cyr"/>
        <family val="1"/>
      </rPr>
      <t xml:space="preserve"> ангажименти</t>
    </r>
  </si>
  <si>
    <t>(8)</t>
  </si>
  <si>
    <t>i12:ah144</t>
  </si>
  <si>
    <t>Сърница</t>
  </si>
  <si>
    <t>6312</t>
  </si>
  <si>
    <t>b600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</si>
</sst>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sz val="12"/>
      <color indexed="12"/>
      <name val="Arial"/>
      <family val="2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sz val="12"/>
      <color indexed="8"/>
      <name val="Arial CYR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3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5" fillId="27" borderId="2" applyNumberFormat="0" applyAlignment="0" applyProtection="0"/>
    <xf numFmtId="0" fontId="116" fillId="28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1" fillId="29" borderId="6" applyNumberFormat="0" applyAlignment="0" applyProtection="0"/>
    <xf numFmtId="0" fontId="122" fillId="29" borderId="2" applyNumberFormat="0" applyAlignment="0" applyProtection="0"/>
    <xf numFmtId="0" fontId="123" fillId="30" borderId="7" applyNumberFormat="0" applyAlignment="0" applyProtection="0"/>
    <xf numFmtId="0" fontId="124" fillId="31" borderId="0" applyNumberFormat="0" applyBorder="0" applyAlignment="0" applyProtection="0"/>
    <xf numFmtId="0" fontId="125" fillId="32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8" fillId="0" borderId="8" applyNumberFormat="0" applyFill="0" applyAlignment="0" applyProtection="0"/>
    <xf numFmtId="0" fontId="129" fillId="0" borderId="9" applyNumberFormat="0" applyFill="0" applyAlignment="0" applyProtection="0"/>
  </cellStyleXfs>
  <cellXfs count="93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96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96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96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95" fontId="9" fillId="0" borderId="17" xfId="57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36" applyFont="1" applyFill="1" applyBorder="1" applyAlignment="1">
      <alignment horizontal="left" vertical="center" wrapText="1"/>
      <protection/>
    </xf>
    <xf numFmtId="0" fontId="18" fillId="0" borderId="31" xfId="36" applyFont="1" applyFill="1" applyBorder="1" applyAlignment="1">
      <alignment horizontal="center" vertical="center" wrapText="1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 quotePrefix="1">
      <alignment horizontal="right" vertical="center"/>
      <protection/>
    </xf>
    <xf numFmtId="216" fontId="21" fillId="0" borderId="32" xfId="36" applyNumberFormat="1" applyFont="1" applyFill="1" applyBorder="1" applyAlignment="1" quotePrefix="1">
      <alignment horizontal="right" vertical="center"/>
      <protection/>
    </xf>
    <xf numFmtId="0" fontId="15" fillId="0" borderId="33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>
      <alignment horizontal="left" vertical="center" wrapText="1"/>
      <protection/>
    </xf>
    <xf numFmtId="216" fontId="19" fillId="0" borderId="16" xfId="36" applyNumberFormat="1" applyFont="1" applyFill="1" applyBorder="1" applyAlignment="1" quotePrefix="1">
      <alignment horizontal="right" vertical="center"/>
      <protection/>
    </xf>
    <xf numFmtId="0" fontId="15" fillId="0" borderId="16" xfId="36" applyFont="1" applyFill="1" applyBorder="1" applyAlignment="1">
      <alignment horizontal="right" vertical="center"/>
      <protection/>
    </xf>
    <xf numFmtId="0" fontId="15" fillId="0" borderId="21" xfId="36" applyFont="1" applyFill="1" applyBorder="1" applyAlignment="1">
      <alignment horizontal="left" vertical="center" wrapText="1"/>
      <protection/>
    </xf>
    <xf numFmtId="216" fontId="21" fillId="0" borderId="34" xfId="36" applyNumberFormat="1" applyFont="1" applyFill="1" applyBorder="1" applyAlignment="1" quotePrefix="1">
      <alignment horizontal="right" vertical="center"/>
      <protection/>
    </xf>
    <xf numFmtId="216" fontId="18" fillId="0" borderId="16" xfId="36" applyNumberFormat="1" applyFont="1" applyFill="1" applyBorder="1" applyAlignment="1" quotePrefix="1">
      <alignment horizontal="right" vertical="center"/>
      <protection/>
    </xf>
    <xf numFmtId="216" fontId="21" fillId="0" borderId="35" xfId="36" applyNumberFormat="1" applyFont="1" applyFill="1" applyBorder="1" applyAlignment="1" quotePrefix="1">
      <alignment horizontal="right" vertical="center"/>
      <protection/>
    </xf>
    <xf numFmtId="0" fontId="15" fillId="0" borderId="0" xfId="36" applyFont="1" applyFill="1" applyBorder="1" applyAlignment="1">
      <alignment vertical="center" wrapText="1"/>
      <protection/>
    </xf>
    <xf numFmtId="0" fontId="15" fillId="0" borderId="21" xfId="36" applyFont="1" applyFill="1" applyBorder="1" applyAlignment="1">
      <alignment vertical="center" wrapText="1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>
      <alignment horizontal="right" vertical="center"/>
      <protection/>
    </xf>
    <xf numFmtId="0" fontId="20" fillId="0" borderId="0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 quotePrefix="1">
      <alignment horizontal="right" vertical="center"/>
      <protection/>
    </xf>
    <xf numFmtId="216" fontId="19" fillId="0" borderId="0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>
      <alignment horizontal="right" vertical="center"/>
      <protection/>
    </xf>
    <xf numFmtId="0" fontId="24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10" xfId="36" applyFont="1" applyFill="1" applyBorder="1" applyAlignment="1" quotePrefix="1">
      <alignment horizontal="right" vertical="center"/>
      <protection/>
    </xf>
    <xf numFmtId="0" fontId="21" fillId="0" borderId="10" xfId="36" applyFont="1" applyFill="1" applyBorder="1" applyAlignment="1">
      <alignment horizontal="right" vertical="center"/>
      <protection/>
    </xf>
    <xf numFmtId="216" fontId="21" fillId="0" borderId="0" xfId="36" applyNumberFormat="1" applyFont="1" applyFill="1" applyBorder="1" applyAlignment="1" quotePrefix="1">
      <alignment horizontal="center" vertical="center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5" fillId="0" borderId="33" xfId="36" applyFont="1" applyFill="1" applyBorder="1" applyAlignment="1">
      <alignment vertical="center" wrapText="1"/>
      <protection/>
    </xf>
    <xf numFmtId="216" fontId="21" fillId="0" borderId="36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horizontal="left" vertical="center" wrapText="1"/>
      <protection/>
    </xf>
    <xf numFmtId="216" fontId="21" fillId="0" borderId="38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vertical="center" wrapText="1"/>
      <protection/>
    </xf>
    <xf numFmtId="216" fontId="21" fillId="0" borderId="39" xfId="36" applyNumberFormat="1" applyFont="1" applyFill="1" applyBorder="1" applyAlignment="1" quotePrefix="1">
      <alignment horizontal="right" vertical="center"/>
      <protection/>
    </xf>
    <xf numFmtId="0" fontId="15" fillId="0" borderId="40" xfId="36" applyFont="1" applyFill="1" applyBorder="1" applyAlignment="1">
      <alignment vertical="center" wrapText="1"/>
      <protection/>
    </xf>
    <xf numFmtId="0" fontId="20" fillId="0" borderId="40" xfId="36" applyFont="1" applyFill="1" applyBorder="1" applyAlignment="1">
      <alignment horizontal="left" vertical="center" wrapText="1"/>
      <protection/>
    </xf>
    <xf numFmtId="0" fontId="18" fillId="0" borderId="16" xfId="36" applyFont="1" applyFill="1" applyBorder="1" applyAlignment="1" quotePrefix="1">
      <alignment horizontal="center" vertical="center"/>
      <protection/>
    </xf>
    <xf numFmtId="0" fontId="18" fillId="0" borderId="16" xfId="36" applyFont="1" applyFill="1" applyBorder="1" applyAlignment="1">
      <alignment horizontal="center" vertical="center"/>
      <protection/>
    </xf>
    <xf numFmtId="196" fontId="15" fillId="0" borderId="16" xfId="36" applyNumberFormat="1" applyFont="1" applyFill="1" applyBorder="1" applyAlignment="1">
      <alignment horizontal="right" vertical="center"/>
      <protection/>
    </xf>
    <xf numFmtId="0" fontId="20" fillId="0" borderId="33" xfId="36" applyFont="1" applyFill="1" applyBorder="1" applyAlignment="1">
      <alignment vertical="center" wrapText="1"/>
      <protection/>
    </xf>
    <xf numFmtId="216" fontId="19" fillId="0" borderId="16" xfId="36" applyNumberFormat="1" applyFont="1" applyFill="1" applyBorder="1" applyAlignment="1" quotePrefix="1">
      <alignment horizontal="right"/>
      <protection/>
    </xf>
    <xf numFmtId="196" fontId="15" fillId="0" borderId="16" xfId="36" applyNumberFormat="1" applyFont="1" applyFill="1" applyBorder="1" applyAlignment="1">
      <alignment horizontal="right"/>
      <protection/>
    </xf>
    <xf numFmtId="216" fontId="21" fillId="0" borderId="35" xfId="36" applyNumberFormat="1" applyFont="1" applyFill="1" applyBorder="1" applyAlignment="1" quotePrefix="1">
      <alignment horizontal="right" vertical="top"/>
      <protection/>
    </xf>
    <xf numFmtId="0" fontId="15" fillId="0" borderId="33" xfId="36" applyFont="1" applyFill="1" applyBorder="1" applyAlignment="1">
      <alignment vertical="top" wrapText="1"/>
      <protection/>
    </xf>
    <xf numFmtId="216" fontId="21" fillId="0" borderId="32" xfId="36" applyNumberFormat="1" applyFont="1" applyFill="1" applyBorder="1" applyAlignment="1" quotePrefix="1">
      <alignment horizontal="right" vertical="top"/>
      <protection/>
    </xf>
    <xf numFmtId="0" fontId="15" fillId="0" borderId="0" xfId="36" applyFont="1" applyFill="1" applyBorder="1" applyAlignment="1">
      <alignment vertical="top" wrapText="1"/>
      <protection/>
    </xf>
    <xf numFmtId="216" fontId="21" fillId="0" borderId="34" xfId="36" applyNumberFormat="1" applyFont="1" applyFill="1" applyBorder="1" applyAlignment="1" quotePrefix="1">
      <alignment horizontal="right" vertical="top"/>
      <protection/>
    </xf>
    <xf numFmtId="0" fontId="15" fillId="0" borderId="21" xfId="36" applyFont="1" applyFill="1" applyBorder="1" applyAlignment="1">
      <alignment vertical="top" wrapText="1"/>
      <protection/>
    </xf>
    <xf numFmtId="216" fontId="21" fillId="0" borderId="41" xfId="36" applyNumberFormat="1" applyFont="1" applyFill="1" applyBorder="1" applyAlignment="1" quotePrefix="1">
      <alignment horizontal="right" vertical="center"/>
      <protection/>
    </xf>
    <xf numFmtId="196" fontId="15" fillId="0" borderId="0" xfId="36" applyNumberFormat="1" applyFont="1" applyFill="1" applyBorder="1" applyAlignment="1">
      <alignment vertical="center"/>
      <protection/>
    </xf>
    <xf numFmtId="218" fontId="18" fillId="0" borderId="16" xfId="36" applyNumberFormat="1" applyFont="1" applyFill="1" applyBorder="1" applyAlignment="1" quotePrefix="1">
      <alignment horizontal="right" vertical="center"/>
      <protection/>
    </xf>
    <xf numFmtId="218" fontId="18" fillId="0" borderId="20" xfId="36" applyNumberFormat="1" applyFont="1" applyFill="1" applyBorder="1" applyAlignment="1" quotePrefix="1">
      <alignment horizontal="right" vertical="center"/>
      <protection/>
    </xf>
    <xf numFmtId="218" fontId="18" fillId="0" borderId="10" xfId="36" applyNumberFormat="1" applyFont="1" applyFill="1" applyBorder="1" applyAlignment="1">
      <alignment horizontal="right" vertical="center"/>
      <protection/>
    </xf>
    <xf numFmtId="0" fontId="18" fillId="0" borderId="10" xfId="38" applyFont="1" applyFill="1" applyBorder="1" applyAlignment="1">
      <alignment horizontal="center" vertical="center" wrapText="1"/>
      <protection/>
    </xf>
    <xf numFmtId="0" fontId="18" fillId="0" borderId="0" xfId="36" applyFont="1" applyFill="1" applyBorder="1" applyAlignment="1">
      <alignment horizontal="center" vertical="center"/>
      <protection/>
    </xf>
    <xf numFmtId="0" fontId="20" fillId="0" borderId="10" xfId="36" applyFont="1" applyFill="1" applyBorder="1" applyAlignment="1">
      <alignment horizontal="left" vertical="center" wrapText="1"/>
      <protection/>
    </xf>
    <xf numFmtId="216" fontId="15" fillId="0" borderId="16" xfId="36" applyNumberFormat="1" applyFont="1" applyFill="1" applyBorder="1" applyAlignment="1">
      <alignment horizontal="right" vertical="center"/>
      <protection/>
    </xf>
    <xf numFmtId="0" fontId="20" fillId="0" borderId="37" xfId="36" applyFont="1" applyFill="1" applyBorder="1" applyAlignment="1">
      <alignment horizontal="left" vertical="center" wrapText="1"/>
      <protection/>
    </xf>
    <xf numFmtId="0" fontId="25" fillId="0" borderId="0" xfId="36" applyFont="1" applyFill="1" applyBorder="1" applyAlignment="1">
      <alignment horizontal="left" vertical="center" wrapText="1"/>
      <protection/>
    </xf>
    <xf numFmtId="0" fontId="15" fillId="0" borderId="24" xfId="36" applyFont="1" applyFill="1" applyBorder="1" applyAlignment="1">
      <alignment horizontal="center" vertical="center" wrapText="1"/>
      <protection/>
    </xf>
    <xf numFmtId="216" fontId="18" fillId="0" borderId="10" xfId="36" applyNumberFormat="1" applyFont="1" applyFill="1" applyBorder="1" applyAlignment="1" quotePrefix="1">
      <alignment horizontal="center" vertical="center"/>
      <protection/>
    </xf>
    <xf numFmtId="216" fontId="20" fillId="0" borderId="10" xfId="36" applyNumberFormat="1" applyFont="1" applyFill="1" applyBorder="1" applyAlignment="1" quotePrefix="1">
      <alignment horizontal="center" vertical="center"/>
      <protection/>
    </xf>
    <xf numFmtId="0" fontId="15" fillId="0" borderId="16" xfId="36" applyFont="1" applyFill="1" applyBorder="1" applyAlignment="1">
      <alignment vertical="center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9" fillId="0" borderId="0" xfId="36" applyFont="1" applyFill="1" applyBorder="1">
      <alignment/>
      <protection/>
    </xf>
    <xf numFmtId="0" fontId="19" fillId="0" borderId="0" xfId="36" applyFont="1" applyFill="1" applyBorder="1" applyAlignment="1" quotePrefix="1">
      <alignment horizontal="center"/>
      <protection/>
    </xf>
    <xf numFmtId="216" fontId="21" fillId="0" borderId="35" xfId="36" applyNumberFormat="1" applyFont="1" applyFill="1" applyBorder="1" applyAlignment="1">
      <alignment horizontal="right" vertical="center"/>
      <protection/>
    </xf>
    <xf numFmtId="0" fontId="20" fillId="0" borderId="24" xfId="36" applyFont="1" applyFill="1" applyBorder="1" applyAlignment="1">
      <alignment horizontal="left" vertical="center" wrapText="1"/>
      <protection/>
    </xf>
    <xf numFmtId="216" fontId="18" fillId="0" borderId="24" xfId="36" applyNumberFormat="1" applyFont="1" applyFill="1" applyBorder="1" applyAlignment="1" quotePrefix="1">
      <alignment horizontal="right" vertical="center"/>
      <protection/>
    </xf>
    <xf numFmtId="216" fontId="21" fillId="0" borderId="10" xfId="36" applyNumberFormat="1" applyFont="1" applyFill="1" applyBorder="1" applyAlignment="1" quotePrefix="1">
      <alignment horizontal="right" vertical="center"/>
      <protection/>
    </xf>
    <xf numFmtId="0" fontId="15" fillId="0" borderId="10" xfId="36" applyFont="1" applyFill="1" applyBorder="1" applyAlignment="1">
      <alignment horizontal="center" vertical="center" wrapText="1"/>
      <protection/>
    </xf>
    <xf numFmtId="216" fontId="25" fillId="0" borderId="35" xfId="36" applyNumberFormat="1" applyFont="1" applyFill="1" applyBorder="1" applyAlignment="1" quotePrefix="1">
      <alignment horizontal="right"/>
      <protection/>
    </xf>
    <xf numFmtId="216" fontId="25" fillId="0" borderId="34" xfId="36" applyNumberFormat="1" applyFont="1" applyFill="1" applyBorder="1" applyAlignment="1" quotePrefix="1">
      <alignment horizontal="right"/>
      <protection/>
    </xf>
    <xf numFmtId="0" fontId="15" fillId="0" borderId="40" xfId="36" applyFont="1" applyFill="1" applyBorder="1" applyAlignment="1">
      <alignment horizontal="left" vertical="center" wrapText="1"/>
      <protection/>
    </xf>
    <xf numFmtId="0" fontId="15" fillId="0" borderId="42" xfId="36" applyFont="1" applyFill="1" applyBorder="1" applyAlignment="1">
      <alignment horizontal="left" vertical="center" wrapText="1"/>
      <protection/>
    </xf>
    <xf numFmtId="216" fontId="21" fillId="0" borderId="43" xfId="36" applyNumberFormat="1" applyFont="1" applyFill="1" applyBorder="1" applyAlignment="1" quotePrefix="1">
      <alignment horizontal="right" vertical="center"/>
      <protection/>
    </xf>
    <xf numFmtId="0" fontId="15" fillId="0" borderId="44" xfId="36" applyFont="1" applyFill="1" applyBorder="1" applyAlignment="1">
      <alignment horizontal="left" vertical="center" wrapText="1"/>
      <protection/>
    </xf>
    <xf numFmtId="3" fontId="15" fillId="0" borderId="45" xfId="39" applyNumberFormat="1" applyFont="1" applyBorder="1" applyAlignment="1" applyProtection="1">
      <alignment vertical="center"/>
      <protection locked="0"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46" xfId="36" applyNumberFormat="1" applyFont="1" applyFill="1" applyBorder="1" applyAlignment="1" quotePrefix="1">
      <alignment horizontal="right" vertical="center"/>
      <protection/>
    </xf>
    <xf numFmtId="0" fontId="15" fillId="0" borderId="47" xfId="36" applyFont="1" applyFill="1" applyBorder="1" applyAlignment="1">
      <alignment horizontal="left" vertical="center" wrapText="1"/>
      <protection/>
    </xf>
    <xf numFmtId="216" fontId="21" fillId="0" borderId="46" xfId="36" applyNumberFormat="1" applyFont="1" applyFill="1" applyBorder="1" applyAlignment="1" quotePrefix="1">
      <alignment horizontal="right"/>
      <protection/>
    </xf>
    <xf numFmtId="196" fontId="18" fillId="0" borderId="20" xfId="36" applyNumberFormat="1" applyFont="1" applyFill="1" applyBorder="1" applyAlignment="1">
      <alignment horizontal="right" vertical="center"/>
      <protection/>
    </xf>
    <xf numFmtId="196" fontId="18" fillId="0" borderId="10" xfId="36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0" fillId="34" borderId="0" xfId="33" applyNumberFormat="1" applyFont="1" applyFill="1" applyAlignment="1">
      <alignment vertical="center"/>
      <protection/>
    </xf>
    <xf numFmtId="1" fontId="40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0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8" fillId="33" borderId="30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48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49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vertical="center"/>
      <protection/>
    </xf>
    <xf numFmtId="0" fontId="15" fillId="0" borderId="31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23" fillId="0" borderId="0" xfId="33" applyFont="1" applyAlignment="1">
      <alignment vertical="center"/>
      <protection/>
    </xf>
    <xf numFmtId="0" fontId="23" fillId="34" borderId="0" xfId="33" applyFont="1" applyFill="1" applyAlignment="1">
      <alignment vertical="center"/>
      <protection/>
    </xf>
    <xf numFmtId="0" fontId="23" fillId="35" borderId="0" xfId="33" applyFont="1" applyFill="1" applyAlignment="1">
      <alignment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51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 locked="0"/>
    </xf>
    <xf numFmtId="3" fontId="22" fillId="0" borderId="41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 locked="0"/>
    </xf>
    <xf numFmtId="0" fontId="15" fillId="0" borderId="32" xfId="36" applyNumberFormat="1" applyFont="1" applyFill="1" applyBorder="1" applyAlignment="1" quotePrefix="1">
      <alignment horizontal="right"/>
      <protection/>
    </xf>
    <xf numFmtId="0" fontId="15" fillId="0" borderId="49" xfId="36" applyNumberFormat="1" applyFont="1" applyFill="1" applyBorder="1" applyAlignment="1" quotePrefix="1">
      <alignment horizontal="right"/>
      <protection/>
    </xf>
    <xf numFmtId="0" fontId="22" fillId="0" borderId="49" xfId="36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6" applyNumberFormat="1" applyFont="1" applyFill="1" applyAlignment="1">
      <alignment horizontal="right"/>
      <protection/>
    </xf>
    <xf numFmtId="196" fontId="19" fillId="0" borderId="0" xfId="36" applyNumberFormat="1" applyFont="1" applyFill="1" applyBorder="1">
      <alignment/>
      <protection/>
    </xf>
    <xf numFmtId="0" fontId="22" fillId="0" borderId="0" xfId="36" applyFont="1" applyFill="1" applyBorder="1">
      <alignment/>
      <protection/>
    </xf>
    <xf numFmtId="0" fontId="15" fillId="0" borderId="0" xfId="36" applyNumberFormat="1" applyFont="1" applyFill="1" applyAlignment="1">
      <alignment horizontal="right"/>
      <protection/>
    </xf>
    <xf numFmtId="196" fontId="18" fillId="0" borderId="0" xfId="36" applyNumberFormat="1" applyFont="1" applyFill="1" applyBorder="1">
      <alignment/>
      <protection/>
    </xf>
    <xf numFmtId="0" fontId="15" fillId="0" borderId="0" xfId="36" applyFont="1" applyFill="1" applyBorder="1">
      <alignment/>
      <protection/>
    </xf>
    <xf numFmtId="196" fontId="15" fillId="0" borderId="0" xfId="36" applyNumberFormat="1" applyFont="1" applyFill="1" applyProtection="1">
      <alignment/>
      <protection locked="0"/>
    </xf>
    <xf numFmtId="196" fontId="15" fillId="0" borderId="0" xfId="36" applyNumberFormat="1" applyFont="1" applyFill="1">
      <alignment/>
      <protection/>
    </xf>
    <xf numFmtId="196" fontId="15" fillId="0" borderId="0" xfId="36" applyNumberFormat="1" applyFont="1" applyFill="1" applyBorder="1">
      <alignment/>
      <protection/>
    </xf>
    <xf numFmtId="196" fontId="18" fillId="0" borderId="0" xfId="36" applyNumberFormat="1" applyFont="1" applyFill="1">
      <alignment/>
      <protection/>
    </xf>
    <xf numFmtId="0" fontId="15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4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0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28" xfId="33" applyFont="1" applyBorder="1" applyAlignment="1">
      <alignment horizontal="center" vertical="center" wrapText="1"/>
      <protection/>
    </xf>
    <xf numFmtId="0" fontId="41" fillId="0" borderId="10" xfId="33" applyFont="1" applyFill="1" applyBorder="1" applyAlignment="1">
      <alignment vertical="center"/>
      <protection/>
    </xf>
    <xf numFmtId="0" fontId="36" fillId="0" borderId="10" xfId="33" applyFont="1" applyFill="1" applyBorder="1" applyAlignment="1">
      <alignment vertical="center"/>
      <protection/>
    </xf>
    <xf numFmtId="0" fontId="42" fillId="38" borderId="14" xfId="33" applyFont="1" applyFill="1" applyBorder="1" applyAlignment="1">
      <alignment horizontal="center" vertical="center"/>
      <protection/>
    </xf>
    <xf numFmtId="0" fontId="15" fillId="0" borderId="16" xfId="33" applyFont="1" applyBorder="1" applyAlignment="1" quotePrefix="1">
      <alignment horizontal="center" vertical="center" wrapText="1"/>
      <protection/>
    </xf>
    <xf numFmtId="0" fontId="41" fillId="0" borderId="10" xfId="33" applyFont="1" applyFill="1" applyBorder="1" applyAlignment="1">
      <alignment horizontal="center"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horizontal="left" vertical="center" wrapText="1"/>
      <protection/>
    </xf>
    <xf numFmtId="3" fontId="41" fillId="0" borderId="10" xfId="33" applyNumberFormat="1" applyFont="1" applyFill="1" applyBorder="1" applyAlignment="1" quotePrefix="1">
      <alignment horizontal="center" vertical="center"/>
      <protection/>
    </xf>
    <xf numFmtId="3" fontId="41" fillId="0" borderId="10" xfId="33" applyNumberFormat="1" applyFont="1" applyFill="1" applyBorder="1" applyAlignment="1">
      <alignment horizontal="center" vertical="center"/>
      <protection/>
    </xf>
    <xf numFmtId="3" fontId="41" fillId="0" borderId="10" xfId="33" applyNumberFormat="1" applyFont="1" applyFill="1" applyBorder="1" applyAlignment="1" applyProtection="1">
      <alignment horizontal="center" vertical="center"/>
      <protection/>
    </xf>
    <xf numFmtId="3" fontId="41" fillId="0" borderId="19" xfId="33" applyNumberFormat="1" applyFont="1" applyBorder="1" applyAlignment="1" quotePrefix="1">
      <alignment horizontal="center" vertical="center"/>
      <protection/>
    </xf>
    <xf numFmtId="0" fontId="42" fillId="38" borderId="19" xfId="33" applyFont="1" applyFill="1" applyBorder="1" applyAlignment="1" quotePrefix="1">
      <alignment horizontal="center" vertical="center"/>
      <protection/>
    </xf>
    <xf numFmtId="0" fontId="15" fillId="0" borderId="16" xfId="33" applyFont="1" applyBorder="1" applyAlignment="1">
      <alignment horizontal="center" vertical="center" wrapText="1"/>
      <protection/>
    </xf>
    <xf numFmtId="0" fontId="15" fillId="0" borderId="49" xfId="33" applyFont="1" applyBorder="1" applyAlignment="1">
      <alignment horizontal="center" vertical="center" wrapText="1"/>
      <protection/>
    </xf>
    <xf numFmtId="3" fontId="15" fillId="0" borderId="15" xfId="33" applyNumberFormat="1" applyFont="1" applyBorder="1" applyAlignment="1" applyProtection="1">
      <alignment horizontal="right" vertical="center"/>
      <protection/>
    </xf>
    <xf numFmtId="3" fontId="44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5" fillId="34" borderId="14" xfId="33" applyFont="1" applyFill="1" applyBorder="1" applyAlignment="1">
      <alignment vertical="center" wrapText="1"/>
      <protection/>
    </xf>
    <xf numFmtId="3" fontId="15" fillId="0" borderId="49" xfId="33" applyNumberFormat="1" applyFont="1" applyBorder="1" applyAlignment="1" applyProtection="1">
      <alignment horizontal="right" vertical="center"/>
      <protection/>
    </xf>
    <xf numFmtId="0" fontId="46" fillId="34" borderId="15" xfId="33" applyFont="1" applyFill="1" applyBorder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0" fontId="46" fillId="34" borderId="19" xfId="33" applyFont="1" applyFill="1" applyBorder="1" applyAlignment="1">
      <alignment vertical="center"/>
      <protection/>
    </xf>
    <xf numFmtId="3" fontId="22" fillId="0" borderId="55" xfId="33" applyNumberFormat="1" applyFont="1" applyFill="1" applyBorder="1" applyAlignment="1" applyProtection="1">
      <alignment vertical="center"/>
      <protection/>
    </xf>
    <xf numFmtId="3" fontId="22" fillId="0" borderId="56" xfId="33" applyNumberFormat="1" applyFont="1" applyFill="1" applyBorder="1" applyAlignment="1" applyProtection="1">
      <alignment vertical="center"/>
      <protection/>
    </xf>
    <xf numFmtId="3" fontId="22" fillId="39" borderId="55" xfId="33" applyNumberFormat="1" applyFont="1" applyFill="1" applyBorder="1" applyAlignment="1" applyProtection="1">
      <alignment vertical="center"/>
      <protection/>
    </xf>
    <xf numFmtId="3" fontId="46" fillId="34" borderId="19" xfId="33" applyNumberFormat="1" applyFont="1" applyFill="1" applyBorder="1" applyAlignment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39" borderId="57" xfId="33" applyNumberFormat="1" applyFont="1" applyFill="1" applyBorder="1" applyAlignment="1" applyProtection="1">
      <alignment horizontal="right" vertical="center"/>
      <protection/>
    </xf>
    <xf numFmtId="3" fontId="22" fillId="0" borderId="52" xfId="33" applyNumberFormat="1" applyFont="1" applyBorder="1" applyAlignment="1" applyProtection="1">
      <alignment horizontal="right" vertical="center"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/>
    </xf>
    <xf numFmtId="3" fontId="22" fillId="0" borderId="41" xfId="33" applyNumberFormat="1" applyFont="1" applyFill="1" applyBorder="1" applyAlignment="1" applyProtection="1">
      <alignment horizontal="right" vertical="center"/>
      <protection/>
    </xf>
    <xf numFmtId="3" fontId="22" fillId="39" borderId="57" xfId="33" applyNumberFormat="1" applyFont="1" applyFill="1" applyBorder="1" applyAlignment="1" applyProtection="1">
      <alignment horizontal="right" vertical="center"/>
      <protection/>
    </xf>
    <xf numFmtId="3" fontId="15" fillId="39" borderId="41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3" xfId="33" applyFont="1" applyFill="1" applyBorder="1" applyAlignment="1">
      <alignment vertical="center" wrapText="1"/>
      <protection/>
    </xf>
    <xf numFmtId="0" fontId="20" fillId="0" borderId="40" xfId="33" applyFont="1" applyFill="1" applyBorder="1" applyAlignment="1">
      <alignment vertical="center" wrapText="1"/>
      <protection/>
    </xf>
    <xf numFmtId="0" fontId="20" fillId="0" borderId="42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3" fontId="15" fillId="0" borderId="51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1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57" xfId="33" applyNumberFormat="1" applyFont="1" applyFill="1" applyBorder="1" applyAlignment="1" applyProtection="1">
      <alignment horizontal="right"/>
      <protection/>
    </xf>
    <xf numFmtId="3" fontId="22" fillId="0" borderId="41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57" xfId="33" applyNumberFormat="1" applyFont="1" applyFill="1" applyBorder="1" applyAlignment="1" applyProtection="1">
      <alignment horizontal="right"/>
      <protection/>
    </xf>
    <xf numFmtId="3" fontId="15" fillId="0" borderId="41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58" xfId="33" applyNumberFormat="1" applyFont="1" applyFill="1" applyBorder="1" applyAlignment="1" applyProtection="1">
      <alignment horizontal="right" vertical="center"/>
      <protection/>
    </xf>
    <xf numFmtId="3" fontId="15" fillId="39" borderId="35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6" xfId="36" applyNumberFormat="1" applyFont="1" applyFill="1" applyBorder="1" applyAlignment="1">
      <alignment horizontal="right"/>
      <protection/>
    </xf>
    <xf numFmtId="0" fontId="18" fillId="0" borderId="59" xfId="33" applyFont="1" applyFill="1" applyBorder="1" applyAlignment="1">
      <alignment vertical="center"/>
      <protection/>
    </xf>
    <xf numFmtId="0" fontId="18" fillId="0" borderId="33" xfId="33" applyFont="1" applyFill="1" applyBorder="1" applyAlignment="1">
      <alignment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/>
    </xf>
    <xf numFmtId="3" fontId="15" fillId="0" borderId="26" xfId="33" applyNumberFormat="1" applyFont="1" applyFill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0" fontId="15" fillId="0" borderId="61" xfId="33" applyFont="1" applyFill="1" applyBorder="1" applyAlignment="1">
      <alignment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49" xfId="33" applyNumberFormat="1" applyFont="1" applyFill="1" applyBorder="1" applyAlignment="1" applyProtection="1">
      <alignment horizontal="right" vertical="center"/>
      <protection/>
    </xf>
    <xf numFmtId="0" fontId="15" fillId="0" borderId="62" xfId="33" applyFont="1" applyFill="1" applyBorder="1" applyAlignment="1">
      <alignment vertical="center"/>
      <protection/>
    </xf>
    <xf numFmtId="0" fontId="18" fillId="0" borderId="21" xfId="33" applyFont="1" applyFill="1" applyBorder="1" applyAlignment="1">
      <alignment vertical="center" wrapText="1"/>
      <protection/>
    </xf>
    <xf numFmtId="3" fontId="15" fillId="0" borderId="20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0" borderId="63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64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6" xfId="33" applyFont="1" applyBorder="1" applyAlignment="1" quotePrefix="1">
      <alignment horizontal="center" vertical="center"/>
      <protection/>
    </xf>
    <xf numFmtId="0" fontId="15" fillId="0" borderId="20" xfId="33" applyFont="1" applyBorder="1" applyAlignment="1">
      <alignment vertical="center"/>
      <protection/>
    </xf>
    <xf numFmtId="3" fontId="15" fillId="0" borderId="19" xfId="33" applyNumberFormat="1" applyFont="1" applyBorder="1" applyAlignment="1">
      <alignment horizontal="right" vertical="center"/>
      <protection/>
    </xf>
    <xf numFmtId="0" fontId="15" fillId="0" borderId="24" xfId="33" applyFont="1" applyBorder="1" applyAlignment="1">
      <alignment vertical="center" wrapText="1"/>
      <protection/>
    </xf>
    <xf numFmtId="3" fontId="15" fillId="0" borderId="24" xfId="33" applyNumberFormat="1" applyFont="1" applyBorder="1" applyAlignment="1">
      <alignment horizontal="right" vertical="center"/>
      <protection/>
    </xf>
    <xf numFmtId="3" fontId="15" fillId="0" borderId="31" xfId="33" applyNumberFormat="1" applyFont="1" applyBorder="1" applyAlignment="1">
      <alignment horizontal="right" vertical="center"/>
      <protection/>
    </xf>
    <xf numFmtId="0" fontId="15" fillId="0" borderId="20" xfId="33" applyFont="1" applyBorder="1" applyAlignment="1">
      <alignment vertical="center" wrapText="1"/>
      <protection/>
    </xf>
    <xf numFmtId="3" fontId="22" fillId="0" borderId="50" xfId="33" applyNumberFormat="1" applyFont="1" applyBorder="1" applyAlignment="1">
      <alignment vertical="center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45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45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1" fontId="15" fillId="0" borderId="20" xfId="33" applyNumberFormat="1" applyFont="1" applyBorder="1" applyAlignment="1">
      <alignment horizontal="left" vertical="center" wrapText="1"/>
      <protection/>
    </xf>
    <xf numFmtId="0" fontId="22" fillId="0" borderId="0" xfId="36" applyFont="1" applyFill="1">
      <alignment/>
      <protection/>
    </xf>
    <xf numFmtId="0" fontId="19" fillId="36" borderId="0" xfId="36" applyFont="1" applyFill="1" applyBorder="1" applyAlignment="1">
      <alignment horizontal="right"/>
      <protection/>
    </xf>
    <xf numFmtId="3" fontId="22" fillId="0" borderId="65" xfId="33" applyNumberFormat="1" applyFont="1" applyBorder="1" applyAlignment="1" applyProtection="1">
      <alignment vertical="center"/>
      <protection locked="0"/>
    </xf>
    <xf numFmtId="3" fontId="22" fillId="0" borderId="45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0" fontId="15" fillId="0" borderId="24" xfId="33" applyFont="1" applyBorder="1" applyAlignment="1" quotePrefix="1">
      <alignment horizontal="left" vertical="center"/>
      <protection/>
    </xf>
    <xf numFmtId="0" fontId="15" fillId="0" borderId="24" xfId="33" applyFont="1" applyBorder="1" applyAlignment="1" quotePrefix="1">
      <alignment horizontal="left" vertical="center" wrapText="1"/>
      <protection/>
    </xf>
    <xf numFmtId="196" fontId="15" fillId="0" borderId="54" xfId="33" applyNumberFormat="1" applyFont="1" applyBorder="1" applyAlignment="1" quotePrefix="1">
      <alignment horizontal="center" vertical="center"/>
      <protection/>
    </xf>
    <xf numFmtId="196" fontId="15" fillId="0" borderId="19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3" fontId="15" fillId="0" borderId="15" xfId="33" applyNumberFormat="1" applyFont="1" applyBorder="1" applyAlignment="1">
      <alignment horizontal="right" vertical="center"/>
      <protection/>
    </xf>
    <xf numFmtId="3" fontId="22" fillId="0" borderId="65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6" applyNumberFormat="1" applyFont="1" applyFill="1" applyBorder="1">
      <alignment/>
      <protection/>
    </xf>
    <xf numFmtId="196" fontId="22" fillId="0" borderId="0" xfId="36" applyNumberFormat="1" applyFont="1" applyFill="1" applyBorder="1" applyProtection="1">
      <alignment/>
      <protection locked="0"/>
    </xf>
    <xf numFmtId="196" fontId="22" fillId="0" borderId="0" xfId="36" applyNumberFormat="1" applyFont="1" applyFill="1">
      <alignment/>
      <protection/>
    </xf>
    <xf numFmtId="196" fontId="22" fillId="0" borderId="0" xfId="36" applyNumberFormat="1" applyFont="1" applyFill="1" applyProtection="1">
      <alignment/>
      <protection locked="0"/>
    </xf>
    <xf numFmtId="196" fontId="19" fillId="0" borderId="0" xfId="36" applyNumberFormat="1" applyFont="1" applyFill="1">
      <alignment/>
      <protection/>
    </xf>
    <xf numFmtId="0" fontId="15" fillId="0" borderId="0" xfId="36" applyNumberFormat="1" applyFont="1" applyFill="1" applyBorder="1" applyAlignment="1">
      <alignment horizontal="right"/>
      <protection/>
    </xf>
    <xf numFmtId="196" fontId="24" fillId="0" borderId="0" xfId="36" applyNumberFormat="1" applyFont="1" applyFill="1" applyBorder="1">
      <alignment/>
      <protection/>
    </xf>
    <xf numFmtId="196" fontId="24" fillId="0" borderId="0" xfId="36" applyNumberFormat="1" applyFont="1" applyFill="1" applyBorder="1" applyProtection="1">
      <alignment/>
      <protection locked="0"/>
    </xf>
    <xf numFmtId="196" fontId="23" fillId="0" borderId="0" xfId="36" applyNumberFormat="1" applyFont="1" applyFill="1" applyBorder="1">
      <alignment/>
      <protection/>
    </xf>
    <xf numFmtId="0" fontId="24" fillId="0" borderId="0" xfId="36" applyFont="1" applyFill="1" applyBorder="1">
      <alignment/>
      <protection/>
    </xf>
    <xf numFmtId="0" fontId="24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3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47" fillId="0" borderId="0" xfId="33" applyFont="1">
      <alignment/>
      <protection/>
    </xf>
    <xf numFmtId="0" fontId="47" fillId="0" borderId="0" xfId="33" applyFont="1" applyAlignment="1">
      <alignment/>
      <protection/>
    </xf>
    <xf numFmtId="0" fontId="47" fillId="0" borderId="0" xfId="33" applyFont="1" applyAlignment="1">
      <alignment wrapText="1"/>
      <protection/>
    </xf>
    <xf numFmtId="3" fontId="47" fillId="0" borderId="0" xfId="33" applyNumberFormat="1" applyFont="1" applyAlignment="1">
      <alignment/>
      <protection/>
    </xf>
    <xf numFmtId="0" fontId="39" fillId="0" borderId="0" xfId="33">
      <alignment/>
      <protection/>
    </xf>
    <xf numFmtId="0" fontId="39" fillId="0" borderId="0" xfId="33" applyFont="1">
      <alignment/>
      <protection/>
    </xf>
    <xf numFmtId="0" fontId="18" fillId="0" borderId="0" xfId="33" applyFont="1" applyAlignment="1">
      <alignment/>
      <protection/>
    </xf>
    <xf numFmtId="0" fontId="47" fillId="38" borderId="0" xfId="33" applyFont="1" applyFill="1">
      <alignment/>
      <protection/>
    </xf>
    <xf numFmtId="217" fontId="47" fillId="0" borderId="0" xfId="33" applyNumberFormat="1" applyFont="1">
      <alignment/>
      <protection/>
    </xf>
    <xf numFmtId="0" fontId="47" fillId="38" borderId="0" xfId="33" applyFont="1" applyFill="1" applyBorder="1">
      <alignment/>
      <protection/>
    </xf>
    <xf numFmtId="3" fontId="36" fillId="38" borderId="0" xfId="33" applyNumberFormat="1" applyFont="1" applyFill="1" applyBorder="1" applyAlignment="1">
      <alignment horizontal="right"/>
      <protection/>
    </xf>
    <xf numFmtId="0" fontId="39" fillId="38" borderId="0" xfId="33" applyFill="1" applyBorder="1">
      <alignment/>
      <protection/>
    </xf>
    <xf numFmtId="0" fontId="41" fillId="0" borderId="28" xfId="33" applyFont="1" applyFill="1" applyBorder="1" applyAlignment="1">
      <alignment vertical="center"/>
      <protection/>
    </xf>
    <xf numFmtId="0" fontId="41" fillId="0" borderId="48" xfId="33" applyFont="1" applyFill="1" applyBorder="1" applyAlignment="1">
      <alignment vertical="center"/>
      <protection/>
    </xf>
    <xf numFmtId="0" fontId="36" fillId="0" borderId="31" xfId="33" applyFont="1" applyFill="1" applyBorder="1" applyAlignment="1">
      <alignment vertical="center"/>
      <protection/>
    </xf>
    <xf numFmtId="0" fontId="41" fillId="0" borderId="14" xfId="33" applyFont="1" applyFill="1" applyBorder="1" applyAlignment="1">
      <alignment horizontal="center" vertical="center"/>
      <protection/>
    </xf>
    <xf numFmtId="0" fontId="42" fillId="38" borderId="15" xfId="33" applyFont="1" applyFill="1" applyBorder="1" applyAlignment="1">
      <alignment horizontal="center" vertical="center"/>
      <protection/>
    </xf>
    <xf numFmtId="0" fontId="42" fillId="38" borderId="10" xfId="33" applyFont="1" applyFill="1" applyBorder="1" applyAlignment="1" quotePrefix="1">
      <alignment horizontal="center" vertical="center"/>
      <protection/>
    </xf>
    <xf numFmtId="3" fontId="41" fillId="0" borderId="14" xfId="33" applyNumberFormat="1" applyFont="1" applyFill="1" applyBorder="1" applyAlignment="1" applyProtection="1">
      <alignment horizontal="center" vertical="center" wrapText="1"/>
      <protection/>
    </xf>
    <xf numFmtId="3" fontId="15" fillId="0" borderId="15" xfId="33" applyNumberFormat="1" applyFont="1" applyFill="1" applyBorder="1" applyAlignment="1">
      <alignment horizontal="right" vertical="center"/>
      <protection/>
    </xf>
    <xf numFmtId="3" fontId="15" fillId="0" borderId="15" xfId="33" applyNumberFormat="1" applyFont="1" applyFill="1" applyBorder="1" applyAlignment="1" applyProtection="1">
      <alignment horizontal="right" vertical="center"/>
      <protection/>
    </xf>
    <xf numFmtId="0" fontId="45" fillId="34" borderId="15" xfId="33" applyFont="1" applyFill="1" applyBorder="1" applyAlignment="1">
      <alignment vertical="center" wrapText="1"/>
      <protection/>
    </xf>
    <xf numFmtId="0" fontId="18" fillId="0" borderId="16" xfId="33" applyFont="1" applyFill="1" applyBorder="1" applyAlignment="1" applyProtection="1">
      <alignment vertical="center"/>
      <protection locked="0"/>
    </xf>
    <xf numFmtId="3" fontId="15" fillId="35" borderId="15" xfId="33" applyNumberFormat="1" applyFont="1" applyFill="1" applyBorder="1" applyAlignment="1" applyProtection="1">
      <alignment horizontal="right" vertical="center"/>
      <protection/>
    </xf>
    <xf numFmtId="3" fontId="22" fillId="0" borderId="65" xfId="33" applyNumberFormat="1" applyFont="1" applyBorder="1" applyAlignment="1" applyProtection="1">
      <alignment vertical="center"/>
      <protection/>
    </xf>
    <xf numFmtId="3" fontId="22" fillId="0" borderId="66" xfId="33" applyNumberFormat="1" applyFont="1" applyFill="1" applyBorder="1" applyAlignment="1" applyProtection="1">
      <alignment vertical="center"/>
      <protection/>
    </xf>
    <xf numFmtId="3" fontId="22" fillId="0" borderId="65" xfId="33" applyNumberFormat="1" applyFont="1" applyFill="1" applyBorder="1" applyAlignment="1" applyProtection="1">
      <alignment vertical="center"/>
      <protection/>
    </xf>
    <xf numFmtId="3" fontId="22" fillId="39" borderId="56" xfId="33" applyNumberFormat="1" applyFont="1" applyFill="1" applyBorder="1" applyAlignment="1" applyProtection="1">
      <alignment vertical="center"/>
      <protection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22" fillId="39" borderId="65" xfId="33" applyNumberFormat="1" applyFont="1" applyFill="1" applyBorder="1" applyAlignment="1" applyProtection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/>
    </xf>
    <xf numFmtId="3" fontId="15" fillId="39" borderId="45" xfId="33" applyNumberFormat="1" applyFont="1" applyFill="1" applyBorder="1" applyAlignment="1" applyProtection="1">
      <alignment horizontal="right" vertical="center"/>
      <protection/>
    </xf>
    <xf numFmtId="3" fontId="22" fillId="0" borderId="67" xfId="33" applyNumberFormat="1" applyFont="1" applyFill="1" applyBorder="1" applyAlignment="1" applyProtection="1">
      <alignment horizontal="right" vertical="center"/>
      <protection/>
    </xf>
    <xf numFmtId="3" fontId="22" fillId="0" borderId="45" xfId="33" applyNumberFormat="1" applyFont="1" applyFill="1" applyBorder="1" applyAlignment="1" applyProtection="1">
      <alignment horizontal="right" vertical="center"/>
      <protection/>
    </xf>
    <xf numFmtId="3" fontId="22" fillId="39" borderId="45" xfId="33" applyNumberFormat="1" applyFont="1" applyFill="1" applyBorder="1" applyAlignment="1" applyProtection="1">
      <alignment horizontal="right" vertical="center"/>
      <protection/>
    </xf>
    <xf numFmtId="0" fontId="47" fillId="0" borderId="0" xfId="33" applyFont="1" applyFill="1">
      <alignment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 quotePrefix="1">
      <alignment horizontal="right" vertical="center"/>
      <protection/>
    </xf>
    <xf numFmtId="3" fontId="22" fillId="0" borderId="45" xfId="33" applyNumberFormat="1" applyFont="1" applyBorder="1" applyAlignment="1" applyProtection="1">
      <alignment horizontal="right"/>
      <protection locked="0"/>
    </xf>
    <xf numFmtId="3" fontId="22" fillId="0" borderId="57" xfId="33" applyNumberFormat="1" applyFont="1" applyFill="1" applyBorder="1" applyAlignment="1" applyProtection="1">
      <alignment horizontal="right"/>
      <protection locked="0"/>
    </xf>
    <xf numFmtId="3" fontId="22" fillId="0" borderId="41" xfId="33" applyNumberFormat="1" applyFont="1" applyFill="1" applyBorder="1" applyAlignment="1" applyProtection="1">
      <alignment horizontal="right"/>
      <protection locked="0"/>
    </xf>
    <xf numFmtId="3" fontId="22" fillId="0" borderId="45" xfId="33" applyNumberFormat="1" applyFont="1" applyBorder="1" applyAlignment="1" applyProtection="1">
      <alignment horizontal="right"/>
      <protection/>
    </xf>
    <xf numFmtId="3" fontId="22" fillId="0" borderId="67" xfId="33" applyNumberFormat="1" applyFont="1" applyFill="1" applyBorder="1" applyAlignment="1" applyProtection="1">
      <alignment horizontal="right"/>
      <protection/>
    </xf>
    <xf numFmtId="3" fontId="22" fillId="0" borderId="45" xfId="33" applyNumberFormat="1" applyFont="1" applyFill="1" applyBorder="1" applyAlignment="1" applyProtection="1">
      <alignment horizontal="right"/>
      <protection/>
    </xf>
    <xf numFmtId="3" fontId="15" fillId="0" borderId="45" xfId="33" applyNumberFormat="1" applyFont="1" applyBorder="1" applyAlignment="1" applyProtection="1">
      <alignment horizontal="right"/>
      <protection locked="0"/>
    </xf>
    <xf numFmtId="3" fontId="15" fillId="0" borderId="57" xfId="33" applyNumberFormat="1" applyFont="1" applyFill="1" applyBorder="1" applyAlignment="1" applyProtection="1">
      <alignment horizontal="right"/>
      <protection locked="0"/>
    </xf>
    <xf numFmtId="3" fontId="15" fillId="0" borderId="41" xfId="33" applyNumberFormat="1" applyFont="1" applyFill="1" applyBorder="1" applyAlignment="1" applyProtection="1">
      <alignment horizontal="right"/>
      <protection locked="0"/>
    </xf>
    <xf numFmtId="3" fontId="15" fillId="39" borderId="53" xfId="33" applyNumberFormat="1" applyFont="1" applyFill="1" applyBorder="1" applyAlignment="1" applyProtection="1">
      <alignment horizontal="right" vertical="center"/>
      <protection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15" fillId="0" borderId="51" xfId="33" applyNumberFormat="1" applyFont="1" applyFill="1" applyBorder="1" applyAlignment="1" applyProtection="1">
      <alignment horizontal="right" vertical="center"/>
      <protection locked="0"/>
    </xf>
    <xf numFmtId="218" fontId="19" fillId="0" borderId="57" xfId="36" applyNumberFormat="1" applyFont="1" applyFill="1" applyBorder="1" applyAlignment="1" quotePrefix="1">
      <alignment horizontal="right" vertical="center"/>
      <protection/>
    </xf>
    <xf numFmtId="0" fontId="52" fillId="35" borderId="0" xfId="33" applyFont="1" applyFill="1" applyAlignment="1">
      <alignment vertical="center"/>
      <protection/>
    </xf>
    <xf numFmtId="0" fontId="36" fillId="0" borderId="0" xfId="33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1" xfId="36" applyFont="1" applyFill="1" applyBorder="1" applyAlignment="1">
      <alignment horizontal="left" vertical="center" wrapText="1"/>
      <protection/>
    </xf>
    <xf numFmtId="0" fontId="15" fillId="0" borderId="62" xfId="36" applyFont="1" applyFill="1" applyBorder="1" applyAlignment="1">
      <alignment horizontal="left" vertical="center" wrapText="1"/>
      <protection/>
    </xf>
    <xf numFmtId="0" fontId="15" fillId="37" borderId="68" xfId="36" applyFont="1" applyFill="1" applyBorder="1" applyAlignment="1">
      <alignment horizontal="left" wrapText="1"/>
      <protection/>
    </xf>
    <xf numFmtId="0" fontId="15" fillId="37" borderId="69" xfId="36" applyFont="1" applyFill="1" applyBorder="1" applyAlignment="1">
      <alignment horizontal="left" wrapText="1"/>
      <protection/>
    </xf>
    <xf numFmtId="0" fontId="15" fillId="37" borderId="70" xfId="36" applyFont="1" applyFill="1" applyBorder="1" applyAlignment="1">
      <alignment horizontal="left" wrapText="1"/>
      <protection/>
    </xf>
    <xf numFmtId="3" fontId="22" fillId="0" borderId="23" xfId="33" applyNumberFormat="1" applyFont="1" applyBorder="1" applyAlignment="1">
      <alignment horizontal="right" vertical="center"/>
      <protection/>
    </xf>
    <xf numFmtId="3" fontId="15" fillId="0" borderId="22" xfId="33" applyNumberFormat="1" applyFont="1" applyBorder="1" applyAlignment="1" applyProtection="1">
      <alignment horizontal="right" vertical="center"/>
      <protection locked="0"/>
    </xf>
    <xf numFmtId="3" fontId="22" fillId="0" borderId="17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 locked="0"/>
    </xf>
    <xf numFmtId="3" fontId="15" fillId="0" borderId="52" xfId="33" applyNumberFormat="1" applyFont="1" applyFill="1" applyBorder="1" applyAlignment="1" applyProtection="1">
      <alignment horizontal="right" vertical="center"/>
      <protection locked="0"/>
    </xf>
    <xf numFmtId="3" fontId="22" fillId="0" borderId="52" xfId="33" applyNumberFormat="1" applyFont="1" applyBorder="1" applyAlignment="1" applyProtection="1">
      <alignment horizontal="right" vertical="center"/>
      <protection locked="0"/>
    </xf>
    <xf numFmtId="0" fontId="15" fillId="0" borderId="33" xfId="36" applyFont="1" applyFill="1" applyBorder="1" applyAlignment="1">
      <alignment horizontal="left"/>
      <protection/>
    </xf>
    <xf numFmtId="0" fontId="15" fillId="0" borderId="21" xfId="36" applyFont="1" applyFill="1" applyBorder="1" applyAlignment="1">
      <alignment horizontal="left"/>
      <protection/>
    </xf>
    <xf numFmtId="0" fontId="15" fillId="0" borderId="21" xfId="36" applyFont="1" applyFill="1" applyBorder="1">
      <alignment/>
      <protection/>
    </xf>
    <xf numFmtId="3" fontId="22" fillId="0" borderId="71" xfId="33" applyNumberFormat="1" applyFont="1" applyBorder="1" applyAlignment="1" applyProtection="1">
      <alignment horizontal="right" vertical="center"/>
      <protection/>
    </xf>
    <xf numFmtId="0" fontId="20" fillId="0" borderId="72" xfId="36" applyFont="1" applyFill="1" applyBorder="1" applyAlignment="1">
      <alignment horizontal="left"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 locked="0"/>
    </xf>
    <xf numFmtId="0" fontId="24" fillId="0" borderId="33" xfId="36" applyFont="1" applyFill="1" applyBorder="1" applyAlignment="1">
      <alignment wrapText="1"/>
      <protection/>
    </xf>
    <xf numFmtId="0" fontId="24" fillId="0" borderId="0" xfId="36" applyFont="1" applyFill="1" applyBorder="1" applyAlignment="1">
      <alignment wrapText="1"/>
      <protection/>
    </xf>
    <xf numFmtId="0" fontId="27" fillId="0" borderId="0" xfId="36" applyFont="1" applyFill="1" applyBorder="1" applyAlignment="1">
      <alignment wrapText="1"/>
      <protection/>
    </xf>
    <xf numFmtId="0" fontId="24" fillId="0" borderId="21" xfId="36" applyFont="1" applyFill="1" applyBorder="1" applyAlignment="1">
      <alignment wrapText="1"/>
      <protection/>
    </xf>
    <xf numFmtId="3" fontId="15" fillId="0" borderId="22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horizontal="right" vertical="center"/>
      <protection/>
    </xf>
    <xf numFmtId="0" fontId="24" fillId="0" borderId="33" xfId="33" applyFont="1" applyFill="1" applyBorder="1" applyAlignment="1">
      <alignment vertical="center" wrapText="1"/>
      <protection/>
    </xf>
    <xf numFmtId="0" fontId="24" fillId="0" borderId="40" xfId="33" applyFont="1" applyFill="1" applyBorder="1" applyAlignment="1">
      <alignment vertical="center" wrapText="1"/>
      <protection/>
    </xf>
    <xf numFmtId="0" fontId="24" fillId="0" borderId="42" xfId="33" applyFont="1" applyFill="1" applyBorder="1" applyAlignment="1">
      <alignment vertical="center" wrapText="1"/>
      <protection/>
    </xf>
    <xf numFmtId="0" fontId="24" fillId="0" borderId="21" xfId="33" applyFont="1" applyFill="1" applyBorder="1" applyAlignment="1">
      <alignment vertical="center" wrapText="1"/>
      <protection/>
    </xf>
    <xf numFmtId="0" fontId="25" fillId="0" borderId="51" xfId="36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71" xfId="33" applyNumberFormat="1" applyFont="1" applyBorder="1" applyAlignment="1">
      <alignment vertical="center"/>
      <protection/>
    </xf>
    <xf numFmtId="3" fontId="22" fillId="0" borderId="52" xfId="33" applyNumberFormat="1" applyFont="1" applyBorder="1" applyAlignment="1" applyProtection="1">
      <alignment vertical="center"/>
      <protection/>
    </xf>
    <xf numFmtId="3" fontId="15" fillId="0" borderId="52" xfId="33" applyNumberFormat="1" applyFont="1" applyBorder="1" applyAlignment="1" applyProtection="1">
      <alignment vertical="center"/>
      <protection locked="0"/>
    </xf>
    <xf numFmtId="3" fontId="15" fillId="0" borderId="11" xfId="33" applyNumberFormat="1" applyFont="1" applyBorder="1" applyAlignment="1">
      <alignment vertical="center"/>
      <protection/>
    </xf>
    <xf numFmtId="3" fontId="22" fillId="0" borderId="73" xfId="33" applyNumberFormat="1" applyFont="1" applyBorder="1" applyAlignment="1" applyProtection="1">
      <alignment vertical="center"/>
      <protection locked="0"/>
    </xf>
    <xf numFmtId="3" fontId="22" fillId="0" borderId="52" xfId="33" applyNumberFormat="1" applyFont="1" applyBorder="1" applyAlignment="1" applyProtection="1">
      <alignment vertical="center"/>
      <protection locked="0"/>
    </xf>
    <xf numFmtId="0" fontId="20" fillId="0" borderId="33" xfId="36" applyFont="1" applyFill="1" applyBorder="1">
      <alignment/>
      <protection/>
    </xf>
    <xf numFmtId="0" fontId="20" fillId="0" borderId="21" xfId="36" applyFont="1" applyFill="1" applyBorder="1">
      <alignment/>
      <protection/>
    </xf>
    <xf numFmtId="0" fontId="15" fillId="0" borderId="0" xfId="36" applyFont="1" applyFill="1" applyBorder="1" applyAlignment="1">
      <alignment horizontal="left" wrapText="1"/>
      <protection/>
    </xf>
    <xf numFmtId="0" fontId="20" fillId="0" borderId="33" xfId="36" applyFont="1" applyFill="1" applyBorder="1" applyAlignment="1">
      <alignment horizontal="left" wrapText="1"/>
      <protection/>
    </xf>
    <xf numFmtId="0" fontId="20" fillId="0" borderId="47" xfId="36" applyFont="1" applyFill="1" applyBorder="1" applyAlignment="1">
      <alignment horizontal="left" wrapText="1"/>
      <protection/>
    </xf>
    <xf numFmtId="0" fontId="20" fillId="0" borderId="0" xfId="36" applyFont="1" applyFill="1" applyBorder="1" applyAlignment="1">
      <alignment horizontal="left" wrapText="1"/>
      <protection/>
    </xf>
    <xf numFmtId="0" fontId="20" fillId="0" borderId="21" xfId="36" applyFont="1" applyFill="1" applyBorder="1" applyAlignment="1">
      <alignment horizontal="left" wrapText="1"/>
      <protection/>
    </xf>
    <xf numFmtId="3" fontId="22" fillId="0" borderId="73" xfId="33" applyNumberFormat="1" applyFont="1" applyBorder="1" applyAlignment="1">
      <alignment vertical="center"/>
      <protection/>
    </xf>
    <xf numFmtId="3" fontId="15" fillId="0" borderId="52" xfId="39" applyNumberFormat="1" applyFont="1" applyBorder="1" applyAlignment="1" applyProtection="1">
      <alignment vertical="center"/>
      <protection locked="0"/>
    </xf>
    <xf numFmtId="3" fontId="15" fillId="0" borderId="60" xfId="33" applyNumberFormat="1" applyFont="1" applyBorder="1" applyAlignment="1" applyProtection="1">
      <alignment vertical="center"/>
      <protection locked="0"/>
    </xf>
    <xf numFmtId="3" fontId="22" fillId="0" borderId="73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Border="1" applyAlignment="1" applyProtection="1">
      <alignment horizontal="right"/>
      <protection locked="0"/>
    </xf>
    <xf numFmtId="3" fontId="22" fillId="0" borderId="52" xfId="33" applyNumberFormat="1" applyFont="1" applyBorder="1" applyAlignment="1" applyProtection="1">
      <alignment horizontal="right"/>
      <protection/>
    </xf>
    <xf numFmtId="3" fontId="15" fillId="0" borderId="52" xfId="33" applyNumberFormat="1" applyFont="1" applyBorder="1" applyAlignment="1" applyProtection="1">
      <alignment horizontal="right"/>
      <protection locked="0"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0" fontId="53" fillId="0" borderId="0" xfId="0" applyFont="1" applyAlignment="1">
      <alignment/>
    </xf>
    <xf numFmtId="0" fontId="15" fillId="41" borderId="0" xfId="33" applyFont="1" applyFill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/>
    </xf>
    <xf numFmtId="3" fontId="22" fillId="0" borderId="50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1" xfId="33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85" fillId="38" borderId="0" xfId="0" applyNumberFormat="1" applyFont="1" applyFill="1" applyAlignment="1">
      <alignment/>
    </xf>
    <xf numFmtId="1" fontId="15" fillId="0" borderId="19" xfId="33" applyNumberFormat="1" applyFont="1" applyBorder="1" applyAlignment="1">
      <alignment horizontal="center" vertical="center"/>
      <protection/>
    </xf>
    <xf numFmtId="3" fontId="47" fillId="0" borderId="0" xfId="33" applyNumberFormat="1" applyFont="1" applyAlignment="1" applyProtection="1">
      <alignment/>
      <protection/>
    </xf>
    <xf numFmtId="3" fontId="36" fillId="38" borderId="0" xfId="33" applyNumberFormat="1" applyFont="1" applyFill="1" applyBorder="1" applyAlignment="1" applyProtection="1">
      <alignment horizontal="right"/>
      <protection/>
    </xf>
    <xf numFmtId="3" fontId="41" fillId="0" borderId="10" xfId="33" applyNumberFormat="1" applyFont="1" applyFill="1" applyBorder="1" applyAlignment="1" applyProtection="1" quotePrefix="1">
      <alignment horizontal="center" vertical="center"/>
      <protection/>
    </xf>
    <xf numFmtId="0" fontId="39" fillId="0" borderId="0" xfId="33" applyProtection="1">
      <alignment/>
      <protection/>
    </xf>
    <xf numFmtId="0" fontId="15" fillId="0" borderId="62" xfId="36" applyFont="1" applyFill="1" applyBorder="1" applyAlignment="1">
      <alignment horizontal="left" wrapText="1"/>
      <protection/>
    </xf>
    <xf numFmtId="0" fontId="15" fillId="0" borderId="33" xfId="36" applyFont="1" applyFill="1" applyBorder="1" applyAlignment="1" quotePrefix="1">
      <alignment horizontal="left" vertical="center" wrapText="1"/>
      <protection/>
    </xf>
    <xf numFmtId="0" fontId="15" fillId="0" borderId="21" xfId="36" applyFont="1" applyFill="1" applyBorder="1" applyAlignment="1" quotePrefix="1">
      <alignment vertical="center" wrapText="1"/>
      <protection/>
    </xf>
    <xf numFmtId="0" fontId="15" fillId="0" borderId="33" xfId="36" applyFont="1" applyFill="1" applyBorder="1" applyAlignment="1" quotePrefix="1">
      <alignment horizontal="left"/>
      <protection/>
    </xf>
    <xf numFmtId="0" fontId="15" fillId="0" borderId="21" xfId="36" applyFont="1" applyFill="1" applyBorder="1" quotePrefix="1">
      <alignment/>
      <protection/>
    </xf>
    <xf numFmtId="0" fontId="15" fillId="0" borderId="0" xfId="33" applyFont="1" applyAlignment="1">
      <alignment horizontal="right" vertical="center"/>
      <protection/>
    </xf>
    <xf numFmtId="0" fontId="114" fillId="0" borderId="0" xfId="35">
      <alignment/>
      <protection/>
    </xf>
    <xf numFmtId="0" fontId="15" fillId="0" borderId="0" xfId="35" applyFont="1" applyAlignment="1">
      <alignment horizontal="left" vertical="center" wrapText="1"/>
      <protection/>
    </xf>
    <xf numFmtId="0" fontId="17" fillId="0" borderId="0" xfId="35" applyFont="1" applyAlignment="1">
      <alignment vertical="center" wrapText="1"/>
      <protection/>
    </xf>
    <xf numFmtId="0" fontId="114" fillId="0" borderId="0" xfId="35" applyAlignment="1">
      <alignment/>
      <protection/>
    </xf>
    <xf numFmtId="0" fontId="114" fillId="0" borderId="0" xfId="35" applyFill="1">
      <alignment/>
      <protection/>
    </xf>
    <xf numFmtId="0" fontId="114" fillId="0" borderId="0" xfId="35" quotePrefix="1">
      <alignment/>
      <protection/>
    </xf>
    <xf numFmtId="217" fontId="63" fillId="0" borderId="0" xfId="33" applyNumberFormat="1" applyFont="1" applyBorder="1" applyAlignment="1">
      <alignment horizontal="center"/>
      <protection/>
    </xf>
    <xf numFmtId="217" fontId="114" fillId="0" borderId="0" xfId="35" applyNumberFormat="1" applyBorder="1">
      <alignment/>
      <protection/>
    </xf>
    <xf numFmtId="217" fontId="66" fillId="0" borderId="0" xfId="33" applyNumberFormat="1" applyFont="1" applyBorder="1" applyAlignment="1">
      <alignment horizontal="center"/>
      <protection/>
    </xf>
    <xf numFmtId="217" fontId="42" fillId="42" borderId="0" xfId="33" applyNumberFormat="1" applyFont="1" applyFill="1" applyBorder="1" applyAlignment="1">
      <alignment horizontal="center"/>
      <protection/>
    </xf>
    <xf numFmtId="217" fontId="42" fillId="33" borderId="0" xfId="33" applyNumberFormat="1" applyFont="1" applyFill="1" applyBorder="1" applyAlignment="1">
      <alignment horizontal="center"/>
      <protection/>
    </xf>
    <xf numFmtId="217" fontId="57" fillId="0" borderId="0" xfId="33" applyNumberFormat="1" applyFont="1" applyBorder="1" applyAlignment="1">
      <alignment horizontal="center"/>
      <protection/>
    </xf>
    <xf numFmtId="217" fontId="63" fillId="37" borderId="0" xfId="33" applyNumberFormat="1" applyFont="1" applyFill="1" applyBorder="1" applyAlignment="1">
      <alignment horizontal="center"/>
      <protection/>
    </xf>
    <xf numFmtId="217" fontId="57" fillId="37" borderId="0" xfId="33" applyNumberFormat="1" applyFont="1" applyFill="1" applyBorder="1" applyAlignment="1">
      <alignment horizontal="center"/>
      <protection/>
    </xf>
    <xf numFmtId="0" fontId="114" fillId="0" borderId="0" xfId="35" applyBorder="1">
      <alignment/>
      <protection/>
    </xf>
    <xf numFmtId="217" fontId="58" fillId="37" borderId="0" xfId="33" applyNumberFormat="1" applyFont="1" applyFill="1" applyBorder="1" applyAlignment="1">
      <alignment horizontal="center"/>
      <protection/>
    </xf>
    <xf numFmtId="0" fontId="63" fillId="0" borderId="0" xfId="33" applyNumberFormat="1" applyFont="1" applyBorder="1" applyAlignment="1" quotePrefix="1">
      <alignment horizontal="center"/>
      <protection/>
    </xf>
    <xf numFmtId="0" fontId="63" fillId="0" borderId="0" xfId="33" applyNumberFormat="1" applyFont="1" applyFill="1" applyBorder="1" applyAlignment="1" quotePrefix="1">
      <alignment horizontal="center"/>
      <protection/>
    </xf>
    <xf numFmtId="226" fontId="63" fillId="0" borderId="0" xfId="33" applyNumberFormat="1" applyFont="1" applyFill="1" applyBorder="1" applyAlignment="1" quotePrefix="1">
      <alignment horizontal="center"/>
      <protection/>
    </xf>
    <xf numFmtId="0" fontId="63" fillId="37" borderId="0" xfId="33" applyNumberFormat="1" applyFont="1" applyFill="1" applyBorder="1" applyAlignment="1" quotePrefix="1">
      <alignment horizontal="center"/>
      <protection/>
    </xf>
    <xf numFmtId="0" fontId="20" fillId="0" borderId="71" xfId="36" applyFont="1" applyFill="1" applyBorder="1" applyAlignment="1">
      <alignment vertical="center" wrapText="1"/>
      <protection/>
    </xf>
    <xf numFmtId="0" fontId="20" fillId="0" borderId="71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 quotePrefix="1">
      <alignment horizontal="left" vertical="center" wrapText="1"/>
      <protection/>
    </xf>
    <xf numFmtId="0" fontId="15" fillId="0" borderId="74" xfId="36" applyFont="1" applyFill="1" applyBorder="1" applyAlignment="1">
      <alignment horizontal="left" vertical="center" wrapText="1"/>
      <protection/>
    </xf>
    <xf numFmtId="0" fontId="15" fillId="0" borderId="49" xfId="36" applyFont="1" applyFill="1" applyBorder="1" applyAlignment="1">
      <alignment horizontal="left" vertical="center" wrapText="1"/>
      <protection/>
    </xf>
    <xf numFmtId="0" fontId="20" fillId="0" borderId="49" xfId="36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3" xfId="33" applyNumberFormat="1" applyFont="1" applyBorder="1" applyAlignment="1" applyProtection="1">
      <alignment horizontal="right" vertical="center"/>
      <protection/>
    </xf>
    <xf numFmtId="3" fontId="19" fillId="0" borderId="73" xfId="33" applyNumberFormat="1" applyFont="1" applyBorder="1" applyAlignment="1" applyProtection="1">
      <alignment horizontal="right" vertical="center"/>
      <protection/>
    </xf>
    <xf numFmtId="3" fontId="19" fillId="0" borderId="55" xfId="33" applyNumberFormat="1" applyFont="1" applyFill="1" applyBorder="1" applyAlignment="1" applyProtection="1">
      <alignment vertical="center"/>
      <protection/>
    </xf>
    <xf numFmtId="3" fontId="19" fillId="0" borderId="56" xfId="33" applyNumberFormat="1" applyFont="1" applyFill="1" applyBorder="1" applyAlignment="1" applyProtection="1">
      <alignment vertical="center"/>
      <protection/>
    </xf>
    <xf numFmtId="3" fontId="19" fillId="39" borderId="55" xfId="33" applyNumberFormat="1" applyFont="1" applyFill="1" applyBorder="1" applyAlignment="1" applyProtection="1">
      <alignment vertical="center"/>
      <protection/>
    </xf>
    <xf numFmtId="3" fontId="45" fillId="34" borderId="19" xfId="33" applyNumberFormat="1" applyFont="1" applyFill="1" applyBorder="1" applyAlignment="1">
      <alignment vertical="center"/>
      <protection/>
    </xf>
    <xf numFmtId="3" fontId="19" fillId="0" borderId="22" xfId="33" applyNumberFormat="1" applyFont="1" applyBorder="1" applyAlignment="1" applyProtection="1">
      <alignment horizontal="right" vertical="center"/>
      <protection/>
    </xf>
    <xf numFmtId="3" fontId="19" fillId="0" borderId="52" xfId="33" applyNumberFormat="1" applyFont="1" applyBorder="1" applyAlignment="1" applyProtection="1">
      <alignment horizontal="right" vertical="center"/>
      <protection/>
    </xf>
    <xf numFmtId="3" fontId="19" fillId="0" borderId="57" xfId="33" applyNumberFormat="1" applyFont="1" applyFill="1" applyBorder="1" applyAlignment="1" applyProtection="1">
      <alignment horizontal="right" vertical="center"/>
      <protection/>
    </xf>
    <xf numFmtId="3" fontId="19" fillId="0" borderId="41" xfId="33" applyNumberFormat="1" applyFont="1" applyFill="1" applyBorder="1" applyAlignment="1" applyProtection="1">
      <alignment horizontal="right" vertical="center"/>
      <protection/>
    </xf>
    <xf numFmtId="3" fontId="19" fillId="39" borderId="57" xfId="33" applyNumberFormat="1" applyFont="1" applyFill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0" xfId="33" applyFont="1" applyAlignment="1">
      <alignment horizontal="center" wrapText="1"/>
      <protection/>
    </xf>
    <xf numFmtId="0" fontId="76" fillId="0" borderId="0" xfId="33" applyFont="1" applyFill="1" applyBorder="1" applyAlignment="1">
      <alignment horizontal="left"/>
      <protection/>
    </xf>
    <xf numFmtId="0" fontId="20" fillId="37" borderId="0" xfId="37" applyFont="1" applyFill="1" applyBorder="1" applyAlignment="1" quotePrefix="1">
      <alignment horizontal="left"/>
      <protection/>
    </xf>
    <xf numFmtId="0" fontId="114" fillId="38" borderId="0" xfId="35" applyFill="1">
      <alignment/>
      <protection/>
    </xf>
    <xf numFmtId="0" fontId="114" fillId="38" borderId="0" xfId="35" applyFill="1" applyAlignment="1">
      <alignment/>
      <protection/>
    </xf>
    <xf numFmtId="1" fontId="57" fillId="42" borderId="75" xfId="33" applyNumberFormat="1" applyFont="1" applyFill="1" applyBorder="1" applyAlignment="1" quotePrefix="1">
      <alignment horizontal="center"/>
      <protection/>
    </xf>
    <xf numFmtId="0" fontId="15" fillId="42" borderId="76" xfId="33" applyFont="1" applyFill="1" applyBorder="1">
      <alignment/>
      <protection/>
    </xf>
    <xf numFmtId="1" fontId="57" fillId="42" borderId="77" xfId="33" applyNumberFormat="1" applyFont="1" applyFill="1" applyBorder="1" applyAlignment="1" quotePrefix="1">
      <alignment horizontal="center"/>
      <protection/>
    </xf>
    <xf numFmtId="0" fontId="15" fillId="42" borderId="78" xfId="33" applyFont="1" applyFill="1" applyBorder="1">
      <alignment/>
      <protection/>
    </xf>
    <xf numFmtId="0" fontId="15" fillId="42" borderId="77" xfId="33" applyFont="1" applyFill="1" applyBorder="1">
      <alignment/>
      <protection/>
    </xf>
    <xf numFmtId="0" fontId="15" fillId="42" borderId="77" xfId="33" applyFont="1" applyFill="1" applyBorder="1" applyAlignment="1" quotePrefix="1">
      <alignment horizontal="left"/>
      <protection/>
    </xf>
    <xf numFmtId="217" fontId="57" fillId="42" borderId="77" xfId="33" applyNumberFormat="1" applyFont="1" applyFill="1" applyBorder="1" applyAlignment="1" quotePrefix="1">
      <alignment horizontal="center"/>
      <protection/>
    </xf>
    <xf numFmtId="217" fontId="58" fillId="42" borderId="77" xfId="33" applyNumberFormat="1" applyFont="1" applyFill="1" applyBorder="1" applyAlignment="1" quotePrefix="1">
      <alignment horizontal="center"/>
      <protection/>
    </xf>
    <xf numFmtId="0" fontId="59" fillId="42" borderId="77" xfId="33" applyFont="1" applyFill="1" applyBorder="1">
      <alignment/>
      <protection/>
    </xf>
    <xf numFmtId="217" fontId="57" fillId="42" borderId="77" xfId="33" applyNumberFormat="1" applyFont="1" applyFill="1" applyBorder="1" applyAlignment="1" quotePrefix="1">
      <alignment horizontal="center" vertical="center"/>
      <protection/>
    </xf>
    <xf numFmtId="0" fontId="24" fillId="42" borderId="77" xfId="33" applyFont="1" applyFill="1" applyBorder="1" applyAlignment="1">
      <alignment wrapText="1"/>
      <protection/>
    </xf>
    <xf numFmtId="217" fontId="57" fillId="42" borderId="77" xfId="33" applyNumberFormat="1" applyFont="1" applyFill="1" applyBorder="1" applyAlignment="1" quotePrefix="1">
      <alignment horizontal="center"/>
      <protection/>
    </xf>
    <xf numFmtId="0" fontId="24" fillId="42" borderId="77" xfId="33" applyFont="1" applyFill="1" applyBorder="1">
      <alignment/>
      <protection/>
    </xf>
    <xf numFmtId="217" fontId="57" fillId="42" borderId="79" xfId="33" applyNumberFormat="1" applyFont="1" applyFill="1" applyBorder="1" applyAlignment="1" quotePrefix="1">
      <alignment horizontal="center"/>
      <protection/>
    </xf>
    <xf numFmtId="0" fontId="15" fillId="42" borderId="79" xfId="33" applyFont="1" applyFill="1" applyBorder="1">
      <alignment/>
      <protection/>
    </xf>
    <xf numFmtId="217" fontId="58" fillId="42" borderId="79" xfId="33" applyNumberFormat="1" applyFont="1" applyFill="1" applyBorder="1" applyAlignment="1" quotePrefix="1">
      <alignment horizontal="center"/>
      <protection/>
    </xf>
    <xf numFmtId="0" fontId="59" fillId="42" borderId="79" xfId="33" applyFont="1" applyFill="1" applyBorder="1">
      <alignment/>
      <protection/>
    </xf>
    <xf numFmtId="217" fontId="57" fillId="42" borderId="80" xfId="33" applyNumberFormat="1" applyFont="1" applyFill="1" applyBorder="1" applyAlignment="1" quotePrefix="1">
      <alignment horizontal="center"/>
      <protection/>
    </xf>
    <xf numFmtId="0" fontId="15" fillId="42" borderId="80" xfId="33" applyFont="1" applyFill="1" applyBorder="1">
      <alignment/>
      <protection/>
    </xf>
    <xf numFmtId="0" fontId="20" fillId="42" borderId="0" xfId="37" applyFont="1" applyFill="1" applyBorder="1" applyAlignment="1" quotePrefix="1">
      <alignment horizontal="left"/>
      <protection/>
    </xf>
    <xf numFmtId="0" fontId="88" fillId="42" borderId="23" xfId="37" applyFont="1" applyFill="1" applyBorder="1">
      <alignment/>
      <protection/>
    </xf>
    <xf numFmtId="217" fontId="42" fillId="42" borderId="52" xfId="33" applyNumberFormat="1" applyFont="1" applyFill="1" applyBorder="1" applyAlignment="1">
      <alignment horizontal="center"/>
      <protection/>
    </xf>
    <xf numFmtId="217" fontId="50" fillId="42" borderId="22" xfId="33" applyNumberFormat="1" applyFont="1" applyFill="1" applyBorder="1" applyAlignment="1">
      <alignment horizontal="left"/>
      <protection/>
    </xf>
    <xf numFmtId="217" fontId="61" fillId="42" borderId="22" xfId="33" applyNumberFormat="1" applyFont="1" applyFill="1" applyBorder="1" applyAlignment="1">
      <alignment horizontal="left"/>
      <protection/>
    </xf>
    <xf numFmtId="217" fontId="63" fillId="42" borderId="81" xfId="33" applyNumberFormat="1" applyFont="1" applyFill="1" applyBorder="1" applyAlignment="1" quotePrefix="1">
      <alignment horizontal="center"/>
      <protection/>
    </xf>
    <xf numFmtId="0" fontId="59" fillId="42" borderId="82" xfId="33" applyFont="1" applyFill="1" applyBorder="1">
      <alignment/>
      <protection/>
    </xf>
    <xf numFmtId="217" fontId="63" fillId="42" borderId="77" xfId="33" applyNumberFormat="1" applyFont="1" applyFill="1" applyBorder="1" applyAlignment="1" quotePrefix="1">
      <alignment horizontal="center"/>
      <protection/>
    </xf>
    <xf numFmtId="0" fontId="59" fillId="42" borderId="78" xfId="33" applyFont="1" applyFill="1" applyBorder="1">
      <alignment/>
      <protection/>
    </xf>
    <xf numFmtId="0" fontId="59" fillId="42" borderId="77" xfId="33" applyFont="1" applyFill="1" applyBorder="1">
      <alignment/>
      <protection/>
    </xf>
    <xf numFmtId="0" fontId="62" fillId="42" borderId="77" xfId="33" applyFont="1" applyFill="1" applyBorder="1">
      <alignment/>
      <protection/>
    </xf>
    <xf numFmtId="0" fontId="59" fillId="42" borderId="77" xfId="33" applyFont="1" applyFill="1" applyBorder="1" applyAlignment="1">
      <alignment horizontal="left"/>
      <protection/>
    </xf>
    <xf numFmtId="217" fontId="63" fillId="42" borderId="77" xfId="33" applyNumberFormat="1" applyFont="1" applyFill="1" applyBorder="1" applyAlignment="1">
      <alignment horizontal="center"/>
      <protection/>
    </xf>
    <xf numFmtId="0" fontId="59" fillId="42" borderId="77" xfId="33" applyFont="1" applyFill="1" applyBorder="1" applyAlignment="1">
      <alignment horizontal="left" wrapText="1"/>
      <protection/>
    </xf>
    <xf numFmtId="217" fontId="66" fillId="42" borderId="79" xfId="33" applyNumberFormat="1" applyFont="1" applyFill="1" applyBorder="1" applyAlignment="1">
      <alignment horizontal="center"/>
      <protection/>
    </xf>
    <xf numFmtId="0" fontId="67" fillId="42" borderId="79" xfId="33" applyFont="1" applyFill="1" applyBorder="1">
      <alignment/>
      <protection/>
    </xf>
    <xf numFmtId="217" fontId="51" fillId="42" borderId="25" xfId="33" applyNumberFormat="1" applyFont="1" applyFill="1" applyBorder="1" applyAlignment="1">
      <alignment horizontal="left"/>
      <protection/>
    </xf>
    <xf numFmtId="217" fontId="63" fillId="42" borderId="81" xfId="33" applyNumberFormat="1" applyFont="1" applyFill="1" applyBorder="1" applyAlignment="1">
      <alignment horizontal="center"/>
      <protection/>
    </xf>
    <xf numFmtId="0" fontId="15" fillId="42" borderId="82" xfId="33" applyFont="1" applyFill="1" applyBorder="1">
      <alignment/>
      <protection/>
    </xf>
    <xf numFmtId="217" fontId="63" fillId="42" borderId="83" xfId="33" applyNumberFormat="1" applyFont="1" applyFill="1" applyBorder="1" applyAlignment="1">
      <alignment horizontal="center"/>
      <protection/>
    </xf>
    <xf numFmtId="0" fontId="24" fillId="42" borderId="83" xfId="33" applyFont="1" applyFill="1" applyBorder="1">
      <alignment/>
      <protection/>
    </xf>
    <xf numFmtId="217" fontId="50" fillId="42" borderId="25" xfId="33" applyNumberFormat="1" applyFont="1" applyFill="1" applyBorder="1" applyAlignment="1">
      <alignment horizontal="left"/>
      <protection/>
    </xf>
    <xf numFmtId="217" fontId="57" fillId="42" borderId="77" xfId="33" applyNumberFormat="1" applyFont="1" applyFill="1" applyBorder="1" applyAlignment="1">
      <alignment horizontal="center"/>
      <protection/>
    </xf>
    <xf numFmtId="217" fontId="57" fillId="42" borderId="83" xfId="33" applyNumberFormat="1" applyFont="1" applyFill="1" applyBorder="1" applyAlignment="1">
      <alignment horizontal="center"/>
      <protection/>
    </xf>
    <xf numFmtId="0" fontId="15" fillId="42" borderId="83" xfId="33" applyFont="1" applyFill="1" applyBorder="1">
      <alignment/>
      <protection/>
    </xf>
    <xf numFmtId="217" fontId="63" fillId="42" borderId="80" xfId="33" applyNumberFormat="1" applyFont="1" applyFill="1" applyBorder="1" applyAlignment="1">
      <alignment horizontal="center"/>
      <protection/>
    </xf>
    <xf numFmtId="0" fontId="24" fillId="42" borderId="80" xfId="33" applyFont="1" applyFill="1" applyBorder="1">
      <alignment/>
      <protection/>
    </xf>
    <xf numFmtId="217" fontId="57" fillId="42" borderId="81" xfId="33" applyNumberFormat="1" applyFont="1" applyFill="1" applyBorder="1" applyAlignment="1">
      <alignment horizontal="center"/>
      <protection/>
    </xf>
    <xf numFmtId="0" fontId="15" fillId="42" borderId="81" xfId="33" applyFont="1" applyFill="1" applyBorder="1">
      <alignment/>
      <protection/>
    </xf>
    <xf numFmtId="217" fontId="63" fillId="42" borderId="79" xfId="33" applyNumberFormat="1" applyFont="1" applyFill="1" applyBorder="1" applyAlignment="1">
      <alignment horizontal="center"/>
      <protection/>
    </xf>
    <xf numFmtId="0" fontId="75" fillId="42" borderId="79" xfId="33" applyFont="1" applyFill="1" applyBorder="1">
      <alignment/>
      <protection/>
    </xf>
    <xf numFmtId="217" fontId="57" fillId="42" borderId="75" xfId="33" applyNumberFormat="1" applyFont="1" applyFill="1" applyBorder="1" applyAlignment="1">
      <alignment horizontal="center"/>
      <protection/>
    </xf>
    <xf numFmtId="0" fontId="15" fillId="42" borderId="75" xfId="33" applyFont="1" applyFill="1" applyBorder="1">
      <alignment/>
      <protection/>
    </xf>
    <xf numFmtId="217" fontId="58" fillId="42" borderId="77" xfId="33" applyNumberFormat="1" applyFont="1" applyFill="1" applyBorder="1" applyAlignment="1">
      <alignment horizontal="center"/>
      <protection/>
    </xf>
    <xf numFmtId="217" fontId="57" fillId="42" borderId="80" xfId="33" applyNumberFormat="1" applyFont="1" applyFill="1" applyBorder="1" applyAlignment="1">
      <alignment horizontal="center"/>
      <protection/>
    </xf>
    <xf numFmtId="0" fontId="15" fillId="42" borderId="80" xfId="33" applyFont="1" applyFill="1" applyBorder="1" applyAlignment="1">
      <alignment horizontal="left" wrapText="1"/>
      <protection/>
    </xf>
    <xf numFmtId="0" fontId="63" fillId="42" borderId="84" xfId="33" applyNumberFormat="1" applyFont="1" applyFill="1" applyBorder="1" applyAlignment="1" quotePrefix="1">
      <alignment horizontal="center"/>
      <protection/>
    </xf>
    <xf numFmtId="0" fontId="36" fillId="42" borderId="84" xfId="33" applyFont="1" applyFill="1" applyBorder="1" applyAlignment="1">
      <alignment horizontal="left"/>
      <protection/>
    </xf>
    <xf numFmtId="0" fontId="63" fillId="42" borderId="77" xfId="33" applyNumberFormat="1" applyFont="1" applyFill="1" applyBorder="1" applyAlignment="1" quotePrefix="1">
      <alignment horizontal="center"/>
      <protection/>
    </xf>
    <xf numFmtId="0" fontId="36" fillId="42" borderId="77" xfId="33" applyFont="1" applyFill="1" applyBorder="1" applyAlignment="1">
      <alignment horizontal="left"/>
      <protection/>
    </xf>
    <xf numFmtId="0" fontId="76" fillId="42" borderId="77" xfId="33" applyFont="1" applyFill="1" applyBorder="1" applyAlignment="1">
      <alignment horizontal="left"/>
      <protection/>
    </xf>
    <xf numFmtId="0" fontId="36" fillId="42" borderId="77" xfId="33" applyFont="1" applyFill="1" applyBorder="1" applyAlignment="1" quotePrefix="1">
      <alignment horizontal="left"/>
      <protection/>
    </xf>
    <xf numFmtId="0" fontId="63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4" xfId="33" applyFont="1" applyFill="1" applyBorder="1" applyAlignment="1">
      <alignment horizontal="left"/>
      <protection/>
    </xf>
    <xf numFmtId="0" fontId="63" fillId="42" borderId="81" xfId="33" applyNumberFormat="1" applyFont="1" applyFill="1" applyBorder="1" applyAlignment="1" quotePrefix="1">
      <alignment horizontal="center"/>
      <protection/>
    </xf>
    <xf numFmtId="0" fontId="36" fillId="42" borderId="81" xfId="33" applyFont="1" applyFill="1" applyBorder="1" applyAlignment="1">
      <alignment horizontal="left"/>
      <protection/>
    </xf>
    <xf numFmtId="226" fontId="63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0" xfId="33" applyFont="1" applyFill="1" applyBorder="1" applyAlignment="1">
      <alignment horizontal="left"/>
      <protection/>
    </xf>
    <xf numFmtId="14" fontId="114" fillId="42" borderId="41" xfId="35" applyNumberFormat="1" applyFill="1" applyBorder="1" applyAlignment="1">
      <alignment/>
      <protection/>
    </xf>
    <xf numFmtId="0" fontId="114" fillId="38" borderId="41" xfId="35" applyFill="1" applyBorder="1">
      <alignment/>
      <protection/>
    </xf>
    <xf numFmtId="0" fontId="114" fillId="38" borderId="41" xfId="35" applyFill="1" applyBorder="1" applyAlignment="1">
      <alignment/>
      <protection/>
    </xf>
    <xf numFmtId="0" fontId="114" fillId="0" borderId="41" xfId="35" applyFill="1" applyBorder="1">
      <alignment/>
      <protection/>
    </xf>
    <xf numFmtId="0" fontId="48" fillId="42" borderId="0" xfId="33" applyFont="1" applyFill="1" applyBorder="1">
      <alignment/>
      <protection/>
    </xf>
    <xf numFmtId="0" fontId="47" fillId="42" borderId="0" xfId="33" applyFont="1" applyFill="1" applyBorder="1">
      <alignment/>
      <protection/>
    </xf>
    <xf numFmtId="0" fontId="48" fillId="42" borderId="0" xfId="33" applyNumberFormat="1" applyFont="1" applyFill="1" applyBorder="1" applyProtection="1">
      <alignment/>
      <protection locked="0"/>
    </xf>
    <xf numFmtId="49" fontId="48" fillId="42" borderId="0" xfId="33" applyNumberFormat="1" applyFont="1" applyFill="1" applyBorder="1" applyProtection="1">
      <alignment/>
      <protection locked="0"/>
    </xf>
    <xf numFmtId="0" fontId="114" fillId="42" borderId="0" xfId="35" applyFill="1">
      <alignment/>
      <protection/>
    </xf>
    <xf numFmtId="0" fontId="114" fillId="42" borderId="0" xfId="35" applyFill="1" applyAlignment="1">
      <alignment/>
      <protection/>
    </xf>
    <xf numFmtId="224" fontId="55" fillId="42" borderId="0" xfId="40" applyNumberFormat="1" applyFont="1" applyFill="1" applyBorder="1" applyAlignment="1" quotePrefix="1">
      <alignment horizontal="right"/>
      <protection/>
    </xf>
    <xf numFmtId="0" fontId="25" fillId="42" borderId="0" xfId="40" applyFont="1" applyFill="1" applyBorder="1">
      <alignment/>
      <protection/>
    </xf>
    <xf numFmtId="0" fontId="25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>
      <alignment/>
      <protection/>
    </xf>
    <xf numFmtId="0" fontId="25" fillId="42" borderId="0" xfId="40" applyFont="1" applyFill="1" applyBorder="1" applyAlignment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0" fontId="21" fillId="42" borderId="0" xfId="40" applyFont="1" applyFill="1" applyBorder="1">
      <alignment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36" applyFont="1" applyFill="1" applyBorder="1" applyAlignment="1">
      <alignment horizontal="left"/>
      <protection/>
    </xf>
    <xf numFmtId="0" fontId="25" fillId="42" borderId="0" xfId="36" applyFont="1" applyFill="1" applyBorder="1" applyAlignment="1">
      <alignment horizontal="left"/>
      <protection/>
    </xf>
    <xf numFmtId="0" fontId="25" fillId="42" borderId="0" xfId="40" applyFont="1" applyFill="1" applyBorder="1" applyAlignment="1" quotePrefix="1">
      <alignment horizontal="left"/>
      <protection/>
    </xf>
    <xf numFmtId="0" fontId="56" fillId="42" borderId="0" xfId="36" applyFont="1" applyFill="1" applyBorder="1" applyAlignment="1" quotePrefix="1">
      <alignment horizontal="left"/>
      <protection/>
    </xf>
    <xf numFmtId="0" fontId="55" fillId="42" borderId="0" xfId="36" applyFont="1" applyFill="1" applyBorder="1" applyAlignment="1" quotePrefix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224" fontId="56" fillId="42" borderId="0" xfId="40" applyNumberFormat="1" applyFont="1" applyFill="1" applyBorder="1" applyAlignment="1" quotePrefix="1">
      <alignment horizontal="right"/>
      <protection/>
    </xf>
    <xf numFmtId="0" fontId="25" fillId="42" borderId="0" xfId="40" applyFont="1" applyFill="1" applyBorder="1">
      <alignment/>
      <protection/>
    </xf>
    <xf numFmtId="224" fontId="55" fillId="42" borderId="0" xfId="40" applyNumberFormat="1" applyFont="1" applyFill="1" applyBorder="1" applyAlignment="1">
      <alignment horizontal="right"/>
      <protection/>
    </xf>
    <xf numFmtId="0" fontId="25" fillId="42" borderId="0" xfId="40" applyFont="1" applyFill="1" applyBorder="1" applyAlignment="1">
      <alignment horizontal="left"/>
      <protection/>
    </xf>
    <xf numFmtId="0" fontId="54" fillId="42" borderId="0" xfId="33" applyFont="1" applyFill="1" applyAlignment="1">
      <alignment horizontal="center"/>
      <protection/>
    </xf>
    <xf numFmtId="0" fontId="114" fillId="42" borderId="0" xfId="35" applyFill="1" applyAlignment="1">
      <alignment vertical="top" wrapText="1"/>
      <protection/>
    </xf>
    <xf numFmtId="0" fontId="15" fillId="42" borderId="0" xfId="33" applyFont="1" applyFill="1" applyAlignment="1">
      <alignment horizontal="right" vertical="center"/>
      <protection/>
    </xf>
    <xf numFmtId="0" fontId="15" fillId="42" borderId="0" xfId="35" applyFont="1" applyFill="1" applyAlignment="1">
      <alignment horizontal="left" vertical="center" wrapText="1"/>
      <protection/>
    </xf>
    <xf numFmtId="0" fontId="15" fillId="0" borderId="10" xfId="33" applyFont="1" applyBorder="1" applyAlignment="1" quotePrefix="1">
      <alignment horizontal="center" vertical="center" wrapText="1"/>
      <protection/>
    </xf>
    <xf numFmtId="3" fontId="41" fillId="0" borderId="10" xfId="33" applyNumberFormat="1" applyFont="1" applyBorder="1" applyAlignment="1" quotePrefix="1">
      <alignment horizontal="center" vertical="center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left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1" fontId="15" fillId="0" borderId="10" xfId="33" applyNumberFormat="1" applyFont="1" applyBorder="1" applyAlignment="1">
      <alignment horizontal="left" vertical="center" wrapText="1"/>
      <protection/>
    </xf>
    <xf numFmtId="216" fontId="20" fillId="0" borderId="31" xfId="36" applyNumberFormat="1" applyFont="1" applyFill="1" applyBorder="1" applyAlignment="1" quotePrefix="1">
      <alignment horizontal="center" vertical="center"/>
      <protection/>
    </xf>
    <xf numFmtId="0" fontId="15" fillId="0" borderId="20" xfId="33" applyFont="1" applyBorder="1" applyAlignment="1">
      <alignment horizontal="left" vertical="center"/>
      <protection/>
    </xf>
    <xf numFmtId="3" fontId="45" fillId="34" borderId="10" xfId="33" applyNumberFormat="1" applyFont="1" applyFill="1" applyBorder="1" applyAlignment="1">
      <alignment vertical="center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0" fillId="0" borderId="10" xfId="36" applyFont="1" applyFill="1" applyBorder="1" applyAlignment="1">
      <alignment horizontal="center" vertical="center" wrapText="1"/>
      <protection/>
    </xf>
    <xf numFmtId="0" fontId="15" fillId="0" borderId="10" xfId="33" applyFont="1" applyBorder="1" applyAlignment="1">
      <alignment vertical="center"/>
      <protection/>
    </xf>
    <xf numFmtId="0" fontId="23" fillId="0" borderId="15" xfId="33" applyFont="1" applyBorder="1" applyAlignment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71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8" borderId="20" xfId="0" applyFont="1" applyFill="1" applyBorder="1" applyAlignment="1" applyProtection="1" quotePrefix="1">
      <alignment horizontal="center"/>
      <protection locked="0"/>
    </xf>
    <xf numFmtId="0" fontId="5" fillId="38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 horizontal="center"/>
      <protection locked="0"/>
    </xf>
    <xf numFmtId="0" fontId="4" fillId="43" borderId="17" xfId="0" applyFont="1" applyFill="1" applyBorder="1" applyAlignment="1" applyProtection="1">
      <alignment horizontal="center"/>
      <protection locked="0"/>
    </xf>
    <xf numFmtId="0" fontId="5" fillId="43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/>
      <protection locked="0"/>
    </xf>
    <xf numFmtId="3" fontId="4" fillId="43" borderId="19" xfId="0" applyNumberFormat="1" applyFont="1" applyFill="1" applyBorder="1" applyAlignment="1" applyProtection="1">
      <alignment/>
      <protection/>
    </xf>
    <xf numFmtId="3" fontId="4" fillId="43" borderId="14" xfId="0" applyNumberFormat="1" applyFont="1" applyFill="1" applyBorder="1" applyAlignment="1" applyProtection="1">
      <alignment/>
      <protection/>
    </xf>
    <xf numFmtId="3" fontId="4" fillId="43" borderId="23" xfId="0" applyNumberFormat="1" applyFont="1" applyFill="1" applyBorder="1" applyAlignment="1" applyProtection="1">
      <alignment/>
      <protection/>
    </xf>
    <xf numFmtId="3" fontId="4" fillId="43" borderId="17" xfId="0" applyNumberFormat="1" applyFont="1" applyFill="1" applyBorder="1" applyAlignment="1" applyProtection="1">
      <alignment/>
      <protection/>
    </xf>
    <xf numFmtId="3" fontId="4" fillId="43" borderId="22" xfId="0" applyNumberFormat="1" applyFont="1" applyFill="1" applyBorder="1" applyAlignment="1" applyProtection="1">
      <alignment/>
      <protection/>
    </xf>
    <xf numFmtId="3" fontId="4" fillId="43" borderId="27" xfId="0" applyNumberFormat="1" applyFont="1" applyFill="1" applyBorder="1" applyAlignment="1" applyProtection="1">
      <alignment/>
      <protection/>
    </xf>
    <xf numFmtId="3" fontId="4" fillId="43" borderId="10" xfId="0" applyNumberFormat="1" applyFont="1" applyFill="1" applyBorder="1" applyAlignment="1" applyProtection="1">
      <alignment/>
      <protection/>
    </xf>
    <xf numFmtId="3" fontId="9" fillId="43" borderId="10" xfId="0" applyNumberFormat="1" applyFont="1" applyFill="1" applyBorder="1" applyAlignment="1" applyProtection="1" quotePrefix="1">
      <alignment/>
      <protection/>
    </xf>
    <xf numFmtId="3" fontId="4" fillId="43" borderId="29" xfId="0" applyNumberFormat="1" applyFont="1" applyFill="1" applyBorder="1" applyAlignment="1" applyProtection="1">
      <alignment/>
      <protection/>
    </xf>
    <xf numFmtId="3" fontId="9" fillId="43" borderId="19" xfId="0" applyNumberFormat="1" applyFont="1" applyFill="1" applyBorder="1" applyAlignment="1" applyProtection="1" quotePrefix="1">
      <alignment/>
      <protection/>
    </xf>
    <xf numFmtId="3" fontId="9" fillId="43" borderId="22" xfId="0" applyNumberFormat="1" applyFont="1" applyFill="1" applyBorder="1" applyAlignment="1" applyProtection="1" quotePrefix="1">
      <alignment/>
      <protection/>
    </xf>
    <xf numFmtId="3" fontId="9" fillId="43" borderId="15" xfId="0" applyNumberFormat="1" applyFont="1" applyFill="1" applyBorder="1" applyAlignment="1" applyProtection="1" quotePrefix="1">
      <alignment/>
      <protection/>
    </xf>
    <xf numFmtId="3" fontId="4" fillId="43" borderId="19" xfId="0" applyNumberFormat="1" applyFont="1" applyFill="1" applyBorder="1" applyAlignment="1" applyProtection="1">
      <alignment horizontal="right"/>
      <protection/>
    </xf>
    <xf numFmtId="3" fontId="4" fillId="43" borderId="15" xfId="0" applyNumberFormat="1" applyFont="1" applyFill="1" applyBorder="1" applyAlignment="1" applyProtection="1">
      <alignment horizontal="right"/>
      <protection/>
    </xf>
    <xf numFmtId="3" fontId="9" fillId="43" borderId="27" xfId="0" applyNumberFormat="1" applyFont="1" applyFill="1" applyBorder="1" applyAlignment="1" applyProtection="1" quotePrefix="1">
      <alignment/>
      <protection/>
    </xf>
    <xf numFmtId="3" fontId="9" fillId="43" borderId="14" xfId="0" applyNumberFormat="1" applyFont="1" applyFill="1" applyBorder="1" applyAlignment="1" applyProtection="1" quotePrefix="1">
      <alignment/>
      <protection/>
    </xf>
    <xf numFmtId="3" fontId="22" fillId="0" borderId="23" xfId="33" applyNumberFormat="1" applyFont="1" applyBorder="1" applyAlignment="1" applyProtection="1">
      <alignment horizontal="right" vertical="center"/>
      <protection/>
    </xf>
    <xf numFmtId="3" fontId="15" fillId="0" borderId="53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vertical="center"/>
      <protection/>
    </xf>
    <xf numFmtId="3" fontId="22" fillId="43" borderId="23" xfId="33" applyNumberFormat="1" applyFont="1" applyFill="1" applyBorder="1" applyAlignment="1" applyProtection="1">
      <alignment horizontal="right" vertical="center"/>
      <protection/>
    </xf>
    <xf numFmtId="3" fontId="15" fillId="43" borderId="22" xfId="33" applyNumberFormat="1" applyFont="1" applyFill="1" applyBorder="1" applyAlignment="1" applyProtection="1">
      <alignment horizontal="right" vertical="center"/>
      <protection/>
    </xf>
    <xf numFmtId="3" fontId="22" fillId="43" borderId="17" xfId="33" applyNumberFormat="1" applyFont="1" applyFill="1" applyBorder="1" applyAlignment="1" applyProtection="1">
      <alignment horizontal="right" vertical="center"/>
      <protection/>
    </xf>
    <xf numFmtId="3" fontId="22" fillId="43" borderId="45" xfId="33" applyNumberFormat="1" applyFont="1" applyFill="1" applyBorder="1" applyAlignment="1" applyProtection="1">
      <alignment horizontal="right" vertical="center"/>
      <protection/>
    </xf>
    <xf numFmtId="3" fontId="15" fillId="43" borderId="45" xfId="33" applyNumberFormat="1" applyFont="1" applyFill="1" applyBorder="1" applyAlignment="1" applyProtection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53" xfId="33" applyNumberFormat="1" applyFont="1" applyFill="1" applyBorder="1" applyAlignment="1" applyProtection="1">
      <alignment horizontal="right" vertical="center"/>
      <protection/>
    </xf>
    <xf numFmtId="3" fontId="15" fillId="43" borderId="10" xfId="33" applyNumberFormat="1" applyFont="1" applyFill="1" applyBorder="1" applyAlignment="1" applyProtection="1">
      <alignment horizontal="right" vertical="center"/>
      <protection/>
    </xf>
    <xf numFmtId="3" fontId="15" fillId="43" borderId="11" xfId="33" applyNumberFormat="1" applyFont="1" applyFill="1" applyBorder="1" applyAlignment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vertical="center"/>
      <protection/>
    </xf>
    <xf numFmtId="3" fontId="22" fillId="43" borderId="45" xfId="33" applyNumberFormat="1" applyFont="1" applyFill="1" applyBorder="1" applyAlignment="1" applyProtection="1">
      <alignment vertical="center"/>
      <protection/>
    </xf>
    <xf numFmtId="3" fontId="15" fillId="43" borderId="45" xfId="33" applyNumberFormat="1" applyFont="1" applyFill="1" applyBorder="1" applyAlignment="1" applyProtection="1">
      <alignment vertical="center"/>
      <protection/>
    </xf>
    <xf numFmtId="3" fontId="22" fillId="43" borderId="22" xfId="33" applyNumberFormat="1" applyFont="1" applyFill="1" applyBorder="1" applyAlignment="1" applyProtection="1">
      <alignment vertical="center"/>
      <protection/>
    </xf>
    <xf numFmtId="3" fontId="15" fillId="43" borderId="10" xfId="33" applyNumberFormat="1" applyFont="1" applyFill="1" applyBorder="1" applyAlignment="1" applyProtection="1">
      <alignment vertical="center"/>
      <protection/>
    </xf>
    <xf numFmtId="3" fontId="15" fillId="43" borderId="11" xfId="33" applyNumberFormat="1" applyFont="1" applyFill="1" applyBorder="1" applyAlignment="1" applyProtection="1">
      <alignment vertical="center"/>
      <protection/>
    </xf>
    <xf numFmtId="3" fontId="22" fillId="43" borderId="65" xfId="33" applyNumberFormat="1" applyFont="1" applyFill="1" applyBorder="1" applyAlignment="1" applyProtection="1">
      <alignment vertical="center"/>
      <protection/>
    </xf>
    <xf numFmtId="3" fontId="15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45" xfId="39" applyNumberFormat="1" applyFont="1" applyFill="1" applyBorder="1" applyAlignment="1" applyProtection="1">
      <alignment vertical="center"/>
      <protection/>
    </xf>
    <xf numFmtId="3" fontId="15" fillId="43" borderId="53" xfId="33" applyNumberFormat="1" applyFont="1" applyFill="1" applyBorder="1" applyAlignment="1" applyProtection="1">
      <alignment vertical="center"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43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89" fillId="0" borderId="22" xfId="0" applyNumberFormat="1" applyFont="1" applyBorder="1" applyAlignment="1" applyProtection="1" quotePrefix="1">
      <alignment/>
      <protection/>
    </xf>
    <xf numFmtId="0" fontId="91" fillId="0" borderId="0" xfId="36" applyFont="1" applyFill="1" applyBorder="1" applyAlignment="1" quotePrefix="1">
      <alignment horizontal="right" vertical="center"/>
      <protection/>
    </xf>
    <xf numFmtId="0" fontId="15" fillId="39" borderId="0" xfId="33" applyFont="1" applyFill="1" applyBorder="1" applyAlignment="1">
      <alignment vertical="center"/>
      <protection/>
    </xf>
    <xf numFmtId="0" fontId="15" fillId="39" borderId="0" xfId="33" applyFont="1" applyFill="1" applyBorder="1" applyAlignment="1">
      <alignment vertical="center" wrapText="1"/>
      <protection/>
    </xf>
    <xf numFmtId="3" fontId="15" fillId="39" borderId="0" xfId="33" applyNumberFormat="1" applyFont="1" applyFill="1" applyBorder="1" applyAlignment="1">
      <alignment horizontal="right" vertical="center"/>
      <protection/>
    </xf>
    <xf numFmtId="3" fontId="15" fillId="39" borderId="0" xfId="33" applyNumberFormat="1" applyFont="1" applyFill="1" applyBorder="1" applyAlignment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quotePrefix="1">
      <alignment horizontal="right" vertical="center"/>
      <protection/>
    </xf>
    <xf numFmtId="217" fontId="18" fillId="39" borderId="0" xfId="33" applyNumberFormat="1" applyFont="1" applyFill="1" applyBorder="1" applyAlignment="1">
      <alignment horizontal="center" vertical="center"/>
      <protection/>
    </xf>
    <xf numFmtId="0" fontId="36" fillId="39" borderId="0" xfId="0" applyFont="1" applyFill="1" applyBorder="1" applyAlignment="1">
      <alignment horizontal="right" wrapText="1"/>
    </xf>
    <xf numFmtId="3" fontId="15" fillId="39" borderId="0" xfId="33" applyNumberFormat="1" applyFont="1" applyFill="1" applyBorder="1" applyAlignment="1" applyProtection="1">
      <alignment horizontal="right" vertical="center"/>
      <protection locked="0"/>
    </xf>
    <xf numFmtId="0" fontId="15" fillId="39" borderId="0" xfId="33" applyFont="1" applyFill="1" applyBorder="1" applyAlignment="1">
      <alignment horizontal="center" vertical="center"/>
      <protection/>
    </xf>
    <xf numFmtId="0" fontId="15" fillId="39" borderId="0" xfId="33" applyFont="1" applyFill="1" applyBorder="1" applyAlignment="1">
      <alignment horizontal="center" vertical="center" wrapText="1"/>
      <protection/>
    </xf>
    <xf numFmtId="0" fontId="15" fillId="39" borderId="0" xfId="33" applyFont="1" applyFill="1" applyBorder="1" applyAlignment="1">
      <alignment horizontal="center"/>
      <protection/>
    </xf>
    <xf numFmtId="0" fontId="15" fillId="39" borderId="0" xfId="33" applyFont="1" applyFill="1" applyBorder="1" applyAlignment="1">
      <alignment horizontal="center" vertical="top"/>
      <protection/>
    </xf>
    <xf numFmtId="0" fontId="15" fillId="39" borderId="0" xfId="33" applyFont="1" applyFill="1" applyBorder="1" applyAlignment="1">
      <alignment vertical="top" wrapText="1"/>
      <protection/>
    </xf>
    <xf numFmtId="3" fontId="15" fillId="39" borderId="0" xfId="33" applyNumberFormat="1" applyFont="1" applyFill="1" applyBorder="1" applyAlignment="1">
      <alignment horizontal="center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30" fillId="39" borderId="0" xfId="33" applyFont="1" applyFill="1" applyBorder="1">
      <alignment/>
      <protection/>
    </xf>
    <xf numFmtId="0" fontId="15" fillId="39" borderId="0" xfId="33" applyFont="1" applyFill="1" applyBorder="1" applyAlignment="1">
      <alignment vertical="top"/>
      <protection/>
    </xf>
    <xf numFmtId="3" fontId="15" fillId="39" borderId="0" xfId="33" applyNumberFormat="1" applyFont="1" applyFill="1" applyBorder="1" applyAlignment="1">
      <alignment horizontal="right"/>
      <protection/>
    </xf>
    <xf numFmtId="0" fontId="15" fillId="44" borderId="0" xfId="33" applyFont="1" applyFill="1" applyAlignment="1">
      <alignment horizontal="center" vertical="center"/>
      <protection/>
    </xf>
    <xf numFmtId="0" fontId="15" fillId="0" borderId="0" xfId="33" applyFont="1" applyAlignment="1" applyProtection="1">
      <alignment vertical="center" wrapText="1"/>
      <protection/>
    </xf>
    <xf numFmtId="0" fontId="15" fillId="0" borderId="0" xfId="33" applyFont="1" applyBorder="1" applyAlignment="1" applyProtection="1">
      <alignment vertical="center"/>
      <protection/>
    </xf>
    <xf numFmtId="196" fontId="15" fillId="0" borderId="0" xfId="33" applyNumberFormat="1" applyFont="1" applyBorder="1" applyAlignment="1" applyProtection="1">
      <alignment vertical="center"/>
      <protection/>
    </xf>
    <xf numFmtId="0" fontId="4" fillId="45" borderId="24" xfId="0" applyFont="1" applyFill="1" applyBorder="1" applyAlignment="1" applyProtection="1">
      <alignment horizontal="center" vertical="center" wrapText="1"/>
      <protection/>
    </xf>
    <xf numFmtId="0" fontId="24" fillId="13" borderId="15" xfId="33" applyFont="1" applyFill="1" applyBorder="1" applyAlignment="1" applyProtection="1">
      <alignment horizontal="center" vertical="center" wrapText="1"/>
      <protection/>
    </xf>
    <xf numFmtId="0" fontId="4" fillId="13" borderId="24" xfId="0" applyFont="1" applyFill="1" applyBorder="1" applyAlignment="1" applyProtection="1">
      <alignment horizontal="center" vertical="center" wrapText="1"/>
      <protection/>
    </xf>
    <xf numFmtId="0" fontId="15" fillId="45" borderId="10" xfId="33" applyFont="1" applyFill="1" applyBorder="1" applyAlignment="1" applyProtection="1">
      <alignment horizontal="center" vertical="center"/>
      <protection/>
    </xf>
    <xf numFmtId="3" fontId="22" fillId="0" borderId="17" xfId="33" applyNumberFormat="1" applyFont="1" applyBorder="1" applyAlignment="1" applyProtection="1">
      <alignment vertical="center"/>
      <protection/>
    </xf>
    <xf numFmtId="3" fontId="15" fillId="0" borderId="24" xfId="33" applyNumberFormat="1" applyFont="1" applyBorder="1" applyAlignment="1" applyProtection="1">
      <alignment vertical="center"/>
      <protection/>
    </xf>
    <xf numFmtId="3" fontId="22" fillId="0" borderId="23" xfId="33" applyNumberFormat="1" applyFont="1" applyBorder="1" applyAlignment="1" applyProtection="1">
      <alignment vertical="center"/>
      <protection/>
    </xf>
    <xf numFmtId="3" fontId="85" fillId="38" borderId="0" xfId="0" applyNumberFormat="1" applyFont="1" applyFill="1" applyAlignment="1" applyProtection="1">
      <alignment/>
      <protection/>
    </xf>
    <xf numFmtId="0" fontId="24" fillId="45" borderId="10" xfId="33" applyFont="1" applyFill="1" applyBorder="1" applyAlignment="1" applyProtection="1">
      <alignment horizontal="center" vertical="center"/>
      <protection/>
    </xf>
    <xf numFmtId="3" fontId="22" fillId="0" borderId="22" xfId="33" applyNumberFormat="1" applyFont="1" applyBorder="1" applyAlignment="1" applyProtection="1">
      <alignment horizontal="right"/>
      <protection/>
    </xf>
    <xf numFmtId="0" fontId="49" fillId="44" borderId="30" xfId="0" applyNumberFormat="1" applyFont="1" applyFill="1" applyBorder="1" applyAlignment="1" applyProtection="1">
      <alignment horizontal="center" vertical="center"/>
      <protection/>
    </xf>
    <xf numFmtId="0" fontId="63" fillId="42" borderId="79" xfId="33" applyNumberFormat="1" applyFont="1" applyFill="1" applyBorder="1" applyAlignment="1" quotePrefix="1">
      <alignment horizontal="center"/>
      <protection/>
    </xf>
    <xf numFmtId="0" fontId="36" fillId="42" borderId="79" xfId="33" applyFont="1" applyFill="1" applyBorder="1" applyAlignment="1">
      <alignment horizontal="left"/>
      <protection/>
    </xf>
    <xf numFmtId="0" fontId="36" fillId="42" borderId="85" xfId="33" applyFont="1" applyFill="1" applyBorder="1" applyAlignment="1">
      <alignment horizontal="left"/>
      <protection/>
    </xf>
    <xf numFmtId="0" fontId="63" fillId="42" borderId="75" xfId="33" applyNumberFormat="1" applyFont="1" applyFill="1" applyBorder="1" applyAlignment="1" quotePrefix="1">
      <alignment horizontal="center"/>
      <protection/>
    </xf>
    <xf numFmtId="0" fontId="36" fillId="42" borderId="75" xfId="33" applyFont="1" applyFill="1" applyBorder="1" applyAlignment="1">
      <alignment horizontal="left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9" fillId="0" borderId="51" xfId="36" applyFont="1" applyFill="1" applyBorder="1" applyAlignment="1" quotePrefix="1">
      <alignment horizontal="left" vertical="center"/>
      <protection/>
    </xf>
    <xf numFmtId="0" fontId="19" fillId="0" borderId="21" xfId="36" applyFont="1" applyFill="1" applyBorder="1" applyAlignment="1" quotePrefix="1">
      <alignment horizontal="left" vertical="center"/>
      <protection/>
    </xf>
    <xf numFmtId="0" fontId="19" fillId="0" borderId="33" xfId="36" applyFont="1" applyFill="1" applyBorder="1" applyAlignment="1">
      <alignment horizontal="left" vertical="center"/>
      <protection/>
    </xf>
    <xf numFmtId="0" fontId="15" fillId="0" borderId="0" xfId="0" applyFont="1" applyAlignment="1" quotePrefix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86" xfId="36" applyFont="1" applyFill="1" applyBorder="1" applyAlignment="1" quotePrefix="1">
      <alignment horizontal="left" vertical="center"/>
      <protection/>
    </xf>
    <xf numFmtId="0" fontId="19" fillId="0" borderId="51" xfId="36" applyFont="1" applyFill="1" applyBorder="1" applyAlignment="1" quotePrefix="1">
      <alignment horizontal="left" vertical="center" wrapText="1"/>
      <protection/>
    </xf>
    <xf numFmtId="0" fontId="19" fillId="0" borderId="0" xfId="36" applyFont="1" applyFill="1" applyBorder="1" applyAlignment="1" quotePrefix="1">
      <alignment horizontal="left" vertical="center"/>
      <protection/>
    </xf>
    <xf numFmtId="0" fontId="15" fillId="0" borderId="0" xfId="33" applyFont="1" applyAlignment="1">
      <alignment horizontal="left" vertical="center" wrapText="1"/>
      <protection/>
    </xf>
    <xf numFmtId="0" fontId="17" fillId="0" borderId="0" xfId="33" applyFont="1" applyAlignment="1">
      <alignment vertical="center" wrapText="1"/>
      <protection/>
    </xf>
    <xf numFmtId="0" fontId="19" fillId="0" borderId="33" xfId="36" applyFont="1" applyFill="1" applyBorder="1" applyAlignment="1" quotePrefix="1">
      <alignment horizontal="left" vertical="center"/>
      <protection/>
    </xf>
    <xf numFmtId="0" fontId="19" fillId="0" borderId="86" xfId="36" applyFont="1" applyFill="1" applyBorder="1" applyAlignment="1">
      <alignment vertical="center" wrapText="1"/>
      <protection/>
    </xf>
    <xf numFmtId="0" fontId="26" fillId="0" borderId="86" xfId="33" applyFont="1" applyBorder="1" applyAlignment="1">
      <alignment vertical="center" wrapText="1"/>
      <protection/>
    </xf>
    <xf numFmtId="0" fontId="19" fillId="0" borderId="60" xfId="36" applyFont="1" applyFill="1" applyBorder="1" applyAlignment="1" quotePrefix="1">
      <alignment horizontal="left" vertical="center"/>
      <protection/>
    </xf>
    <xf numFmtId="0" fontId="19" fillId="0" borderId="0" xfId="36" applyFont="1" applyFill="1" applyBorder="1" applyAlignment="1">
      <alignment horizontal="left" vertical="center"/>
      <protection/>
    </xf>
    <xf numFmtId="0" fontId="42" fillId="38" borderId="14" xfId="33" applyFont="1" applyFill="1" applyBorder="1" applyAlignment="1">
      <alignment horizontal="center" vertical="center"/>
      <protection/>
    </xf>
    <xf numFmtId="0" fontId="42" fillId="38" borderId="19" xfId="33" applyFont="1" applyFill="1" applyBorder="1" applyAlignment="1">
      <alignment horizontal="center" vertical="center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43" fillId="0" borderId="19" xfId="33" applyFont="1" applyFill="1" applyBorder="1" applyAlignment="1" applyProtection="1">
      <alignment horizontal="center" vertical="center" wrapText="1"/>
      <protection/>
    </xf>
    <xf numFmtId="0" fontId="18" fillId="0" borderId="0" xfId="33" applyFont="1" applyAlignment="1">
      <alignment vertical="center" wrapText="1"/>
      <protection/>
    </xf>
    <xf numFmtId="0" fontId="19" fillId="0" borderId="51" xfId="36" applyFont="1" applyFill="1" applyBorder="1" applyAlignment="1">
      <alignment horizontal="left" vertical="center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 applyProtection="1">
      <alignment horizontal="center" vertical="center" wrapText="1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51" xfId="33" applyFont="1" applyFill="1" applyBorder="1" applyAlignment="1">
      <alignment horizontal="left" vertical="center"/>
      <protection/>
    </xf>
    <xf numFmtId="0" fontId="19" fillId="0" borderId="0" xfId="36" applyFont="1" applyFill="1" applyBorder="1" applyAlignment="1" quotePrefix="1">
      <alignment horizontal="left" vertical="center" wrapText="1"/>
      <protection/>
    </xf>
    <xf numFmtId="0" fontId="26" fillId="0" borderId="0" xfId="33" applyFont="1" applyBorder="1" applyAlignment="1">
      <alignment horizontal="left" vertical="center" wrapText="1"/>
      <protection/>
    </xf>
    <xf numFmtId="0" fontId="19" fillId="0" borderId="21" xfId="36" applyFont="1" applyFill="1" applyBorder="1" applyAlignment="1">
      <alignment horizontal="left" vertical="center"/>
      <protection/>
    </xf>
    <xf numFmtId="0" fontId="19" fillId="0" borderId="21" xfId="33" applyFont="1" applyFill="1" applyBorder="1" applyAlignment="1">
      <alignment horizontal="left" vertical="center"/>
      <protection/>
    </xf>
    <xf numFmtId="0" fontId="19" fillId="0" borderId="33" xfId="33" applyFont="1" applyFill="1" applyBorder="1" applyAlignment="1">
      <alignment horizontal="left" vertical="center"/>
      <protection/>
    </xf>
    <xf numFmtId="0" fontId="19" fillId="0" borderId="60" xfId="33" applyFont="1" applyFill="1" applyBorder="1" applyAlignment="1">
      <alignment horizontal="left" vertical="center"/>
      <protection/>
    </xf>
    <xf numFmtId="0" fontId="19" fillId="0" borderId="33" xfId="33" applyFont="1" applyFill="1" applyBorder="1" applyAlignment="1">
      <alignment horizontal="left"/>
      <protection/>
    </xf>
    <xf numFmtId="0" fontId="19" fillId="0" borderId="0" xfId="33" applyFont="1" applyFill="1" applyBorder="1" applyAlignment="1">
      <alignment vertical="center" wrapText="1"/>
      <protection/>
    </xf>
    <xf numFmtId="0" fontId="26" fillId="0" borderId="0" xfId="33" applyFont="1" applyBorder="1" applyAlignment="1">
      <alignment vertical="center" wrapText="1"/>
      <protection/>
    </xf>
    <xf numFmtId="0" fontId="19" fillId="0" borderId="51" xfId="33" applyFont="1" applyFill="1" applyBorder="1" applyAlignment="1">
      <alignment wrapText="1"/>
      <protection/>
    </xf>
    <xf numFmtId="0" fontId="26" fillId="0" borderId="51" xfId="33" applyFont="1" applyBorder="1" applyAlignment="1">
      <alignment wrapText="1"/>
      <protection/>
    </xf>
    <xf numFmtId="0" fontId="19" fillId="0" borderId="67" xfId="33" applyFont="1" applyFill="1" applyBorder="1" applyAlignment="1">
      <alignment horizontal="left" vertical="center"/>
      <protection/>
    </xf>
    <xf numFmtId="0" fontId="15" fillId="39" borderId="0" xfId="33" applyFont="1" applyFill="1" applyBorder="1" applyAlignment="1">
      <alignment horizontal="left" vertical="center" wrapText="1"/>
      <protection/>
    </xf>
    <xf numFmtId="0" fontId="17" fillId="39" borderId="0" xfId="33" applyFont="1" applyFill="1" applyBorder="1" applyAlignment="1">
      <alignment vertical="center" wrapText="1"/>
      <protection/>
    </xf>
    <xf numFmtId="0" fontId="18" fillId="39" borderId="0" xfId="33" applyFont="1" applyFill="1" applyBorder="1" applyAlignment="1">
      <alignment vertical="center" wrapText="1"/>
      <protection/>
    </xf>
    <xf numFmtId="0" fontId="19" fillId="0" borderId="21" xfId="33" applyFont="1" applyFill="1" applyBorder="1" applyAlignment="1">
      <alignment horizontal="left"/>
      <protection/>
    </xf>
    <xf numFmtId="0" fontId="19" fillId="0" borderId="51" xfId="33" applyFont="1" applyFill="1" applyBorder="1" applyAlignment="1">
      <alignment horizontal="left"/>
      <protection/>
    </xf>
    <xf numFmtId="196" fontId="15" fillId="39" borderId="0" xfId="33" applyNumberFormat="1" applyFont="1" applyFill="1" applyBorder="1" applyAlignment="1">
      <alignment horizontal="left" wrapText="1"/>
      <protection/>
    </xf>
    <xf numFmtId="0" fontId="26" fillId="0" borderId="51" xfId="33" applyFont="1" applyBorder="1" applyAlignment="1">
      <alignment horizontal="left" vertical="center" wrapText="1"/>
      <protection/>
    </xf>
    <xf numFmtId="0" fontId="19" fillId="0" borderId="86" xfId="36" applyFont="1" applyFill="1" applyBorder="1" applyAlignment="1" quotePrefix="1">
      <alignment horizontal="left" vertical="center" wrapText="1"/>
      <protection/>
    </xf>
    <xf numFmtId="0" fontId="26" fillId="0" borderId="86" xfId="33" applyFont="1" applyBorder="1" applyAlignment="1">
      <alignment horizontal="left" vertical="center" wrapText="1"/>
      <protection/>
    </xf>
    <xf numFmtId="0" fontId="19" fillId="0" borderId="86" xfId="33" applyFont="1" applyFill="1" applyBorder="1" applyAlignment="1">
      <alignment vertical="center" wrapText="1"/>
      <protection/>
    </xf>
    <xf numFmtId="0" fontId="19" fillId="0" borderId="48" xfId="36" applyFont="1" applyFill="1" applyBorder="1" applyAlignment="1" quotePrefix="1">
      <alignment horizontal="left" vertical="center" wrapText="1"/>
      <protection/>
    </xf>
    <xf numFmtId="0" fontId="26" fillId="0" borderId="48" xfId="33" applyFont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 wrapText="1"/>
      <protection/>
    </xf>
    <xf numFmtId="0" fontId="26" fillId="0" borderId="21" xfId="33" applyFont="1" applyBorder="1" applyAlignment="1">
      <alignment horizontal="left" wrapText="1"/>
      <protection/>
    </xf>
    <xf numFmtId="0" fontId="19" fillId="0" borderId="51" xfId="36" applyFont="1" applyFill="1" applyBorder="1" applyAlignment="1">
      <alignment vertical="center" wrapText="1"/>
      <protection/>
    </xf>
    <xf numFmtId="0" fontId="26" fillId="0" borderId="51" xfId="33" applyFont="1" applyBorder="1" applyAlignment="1">
      <alignment vertical="center" wrapText="1"/>
      <protection/>
    </xf>
    <xf numFmtId="0" fontId="19" fillId="0" borderId="21" xfId="36" applyFont="1" applyFill="1" applyBorder="1" applyAlignment="1">
      <alignment vertical="center" wrapText="1"/>
      <protection/>
    </xf>
    <xf numFmtId="0" fontId="26" fillId="0" borderId="21" xfId="33" applyFont="1" applyBorder="1" applyAlignment="1">
      <alignment vertical="center" wrapText="1"/>
      <protection/>
    </xf>
    <xf numFmtId="0" fontId="19" fillId="0" borderId="21" xfId="36" applyFont="1" applyFill="1" applyBorder="1" applyAlignment="1">
      <alignment horizontal="left" vertical="center" wrapText="1"/>
      <protection/>
    </xf>
    <xf numFmtId="0" fontId="26" fillId="0" borderId="21" xfId="33" applyFont="1" applyBorder="1" applyAlignment="1">
      <alignment horizontal="left" vertical="center" wrapText="1"/>
      <protection/>
    </xf>
    <xf numFmtId="0" fontId="19" fillId="0" borderId="51" xfId="36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>
      <alignment horizontal="left" vertical="center" wrapText="1"/>
      <protection/>
    </xf>
    <xf numFmtId="0" fontId="26" fillId="0" borderId="33" xfId="33" applyFont="1" applyBorder="1" applyAlignment="1">
      <alignment horizontal="left" vertical="center" wrapText="1"/>
      <protection/>
    </xf>
    <xf numFmtId="0" fontId="19" fillId="0" borderId="51" xfId="33" applyFont="1" applyFill="1" applyBorder="1" applyAlignment="1">
      <alignment horizontal="left" vertical="center" wrapText="1"/>
      <protection/>
    </xf>
    <xf numFmtId="0" fontId="19" fillId="0" borderId="52" xfId="33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 quotePrefix="1">
      <alignment horizontal="left" vertical="center" wrapText="1"/>
      <protection/>
    </xf>
    <xf numFmtId="0" fontId="19" fillId="0" borderId="51" xfId="33" applyFont="1" applyFill="1" applyBorder="1" applyAlignment="1">
      <alignment vertical="center" wrapText="1"/>
      <protection/>
    </xf>
    <xf numFmtId="0" fontId="19" fillId="0" borderId="51" xfId="36" applyFont="1" applyFill="1" applyBorder="1" applyAlignment="1">
      <alignment horizontal="left" wrapText="1"/>
      <protection/>
    </xf>
    <xf numFmtId="0" fontId="15" fillId="13" borderId="24" xfId="33" applyFont="1" applyFill="1" applyBorder="1" applyAlignment="1" applyProtection="1">
      <alignment horizontal="center" vertical="center"/>
      <protection/>
    </xf>
    <xf numFmtId="0" fontId="15" fillId="13" borderId="11" xfId="33" applyFont="1" applyFill="1" applyBorder="1" applyAlignment="1" applyProtection="1">
      <alignment horizontal="center" vertical="center"/>
      <protection/>
    </xf>
    <xf numFmtId="0" fontId="15" fillId="13" borderId="31" xfId="33" applyFont="1" applyFill="1" applyBorder="1" applyAlignment="1" applyProtection="1">
      <alignment horizontal="center" vertical="center"/>
      <protection/>
    </xf>
    <xf numFmtId="0" fontId="15" fillId="45" borderId="24" xfId="33" applyFont="1" applyFill="1" applyBorder="1" applyAlignment="1" applyProtection="1">
      <alignment horizontal="center" vertical="center"/>
      <protection/>
    </xf>
    <xf numFmtId="0" fontId="15" fillId="45" borderId="11" xfId="33" applyFont="1" applyFill="1" applyBorder="1" applyAlignment="1" applyProtection="1">
      <alignment horizontal="center" vertical="center"/>
      <protection/>
    </xf>
    <xf numFmtId="0" fontId="15" fillId="45" borderId="31" xfId="33" applyFont="1" applyFill="1" applyBorder="1" applyAlignment="1" applyProtection="1">
      <alignment horizontal="center" vertical="center"/>
      <protection/>
    </xf>
    <xf numFmtId="0" fontId="43" fillId="0" borderId="15" xfId="33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9" fillId="0" borderId="71" xfId="33" applyFont="1" applyFill="1" applyBorder="1" applyAlignment="1">
      <alignment horizontal="left" vertical="center"/>
      <protection/>
    </xf>
    <xf numFmtId="0" fontId="26" fillId="0" borderId="49" xfId="33" applyFont="1" applyBorder="1" applyAlignment="1">
      <alignment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EBK_PROJECT_2001-last" xfId="36"/>
    <cellStyle name="Normal_EBK-2002-draft" xfId="37"/>
    <cellStyle name="Normal_MAKET" xfId="38"/>
    <cellStyle name="Normal_Sheet1" xfId="39"/>
    <cellStyle name="Normal_Sheet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0"/>
  <sheetViews>
    <sheetView zoomScale="60" zoomScaleNormal="60" zoomScalePageLayoutView="0" workbookViewId="0" topLeftCell="A1">
      <selection activeCell="B10" sqref="B10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57" t="str">
        <f>OTCHET!B12</f>
        <v>Криводол</v>
      </c>
      <c r="C3" s="858"/>
      <c r="D3" s="858"/>
    </row>
    <row r="4" spans="2:5" ht="15.75">
      <c r="B4" s="9" t="s">
        <v>1690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6" t="s">
        <v>1812</v>
      </c>
      <c r="C6" s="6"/>
      <c r="D6" s="6"/>
    </row>
    <row r="7" spans="2:4" ht="29.25" customHeight="1">
      <c r="B7" s="6" t="s">
        <v>1758</v>
      </c>
      <c r="C7" s="6"/>
      <c r="D7" s="6"/>
    </row>
    <row r="8" spans="2:9" ht="30.75" customHeight="1" thickBot="1">
      <c r="B8" s="16" t="s">
        <v>213</v>
      </c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1756</v>
      </c>
      <c r="G10" s="13" t="s">
        <v>1765</v>
      </c>
      <c r="H10" s="13" t="s">
        <v>1766</v>
      </c>
    </row>
    <row r="11" spans="2:16" ht="23.25" customHeight="1" thickBot="1">
      <c r="B11" s="8" t="s">
        <v>1691</v>
      </c>
      <c r="C11" s="8"/>
      <c r="D11" s="8"/>
      <c r="E11" s="235" t="str">
        <f>OTCHET!F12</f>
        <v>5606</v>
      </c>
      <c r="F11" s="19" t="s">
        <v>1760</v>
      </c>
      <c r="G11" s="234">
        <f>OTCHET!E9</f>
        <v>42005</v>
      </c>
      <c r="H11" s="234">
        <f>OTCHET!F9</f>
        <v>42277</v>
      </c>
      <c r="M11" s="20"/>
      <c r="N11" s="20"/>
      <c r="O11" s="20"/>
      <c r="P11" s="20"/>
    </row>
    <row r="12" spans="2:16" ht="23.25" customHeight="1" thickBot="1" thickTop="1">
      <c r="B12" s="9" t="s">
        <v>945</v>
      </c>
      <c r="C12" s="236" t="s">
        <v>1747</v>
      </c>
      <c r="D12" s="135"/>
      <c r="E12" s="849">
        <f>OTCHET!E17</f>
        <v>33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1759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754"/>
      <c r="H15" s="756"/>
      <c r="I15" s="755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1749</v>
      </c>
      <c r="C16" s="79" t="s">
        <v>48</v>
      </c>
      <c r="D16" s="79"/>
      <c r="E16" s="855" t="s">
        <v>1757</v>
      </c>
      <c r="F16" s="856"/>
      <c r="G16" s="749" t="s">
        <v>770</v>
      </c>
      <c r="H16" s="757"/>
      <c r="I16" s="748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1748</v>
      </c>
      <c r="C17" s="28"/>
      <c r="D17" s="28"/>
      <c r="E17" s="762"/>
      <c r="F17" s="29" t="s">
        <v>1697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1750</v>
      </c>
      <c r="C18" s="28"/>
      <c r="D18" s="28"/>
      <c r="E18" s="762"/>
      <c r="F18" s="29"/>
      <c r="G18" s="758" t="s">
        <v>1695</v>
      </c>
      <c r="H18" s="759" t="s">
        <v>1696</v>
      </c>
      <c r="I18" s="759" t="s">
        <v>1694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763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764"/>
      <c r="F20" s="34" t="s">
        <v>1752</v>
      </c>
      <c r="G20" s="760" t="s">
        <v>1751</v>
      </c>
      <c r="H20" s="761" t="s">
        <v>1751</v>
      </c>
      <c r="I20" s="761" t="s">
        <v>1751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765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1795</v>
      </c>
      <c r="C22" s="89" t="s">
        <v>214</v>
      </c>
      <c r="D22" s="37"/>
      <c r="E22" s="766"/>
      <c r="F22" s="120">
        <f aca="true" t="shared" si="0" ref="F22:F53">+G22+H22+I22</f>
        <v>0</v>
      </c>
      <c r="G22" s="120">
        <f>+G23+G25+G36+G37</f>
        <v>0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1794</v>
      </c>
      <c r="C23" s="91" t="s">
        <v>795</v>
      </c>
      <c r="D23" s="39"/>
      <c r="E23" s="767"/>
      <c r="F23" s="121">
        <f t="shared" si="0"/>
        <v>0</v>
      </c>
      <c r="G23" s="121">
        <f>OTCHET!I22+OTCHET!I28+OTCHET!I33+OTCHET!I39+OTCHET!I44+OTCHET!I49+OTCHET!I55+OTCHET!I58+OTCHET!I61+OTCHET!I62+OTCHET!I69+OTCHET!I70+OTCHET!I71</f>
        <v>0</v>
      </c>
      <c r="H23" s="121">
        <f>OTCHET!J22+OTCHET!J28+OTCHET!J33+OTCHET!J39+OTCHET!J44+OTCHET!J49+OTCHET!J55+OTCHET!J58+OTCHET!J61+OTCHET!J62+OTCHET!J69+OTCHET!J70+OTCHET!J71</f>
        <v>0</v>
      </c>
      <c r="I23" s="121">
        <f>OTCHET!K22+OTCHET!K28+OTCHET!K33+OTCHET!K39+OTCHET!K44+OTCHET!K49+OTCHET!K55+OTCHET!K58+OTCHET!K61+OTCHET!K62+OTCHET!K69+OTCHET!K70+OTCHET!K71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769</v>
      </c>
      <c r="C24" s="92" t="s">
        <v>765</v>
      </c>
      <c r="D24" s="70"/>
      <c r="E24" s="768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1796</v>
      </c>
      <c r="C25" s="93" t="s">
        <v>1772</v>
      </c>
      <c r="D25" s="74"/>
      <c r="E25" s="766"/>
      <c r="F25" s="120">
        <f t="shared" si="0"/>
        <v>0</v>
      </c>
      <c r="G25" s="120">
        <f>+G26+G30+G31+G32+G33</f>
        <v>0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1797</v>
      </c>
      <c r="C26" s="94" t="s">
        <v>1773</v>
      </c>
      <c r="D26" s="70"/>
      <c r="E26" s="768"/>
      <c r="F26" s="123">
        <f t="shared" si="0"/>
        <v>0</v>
      </c>
      <c r="G26" s="123">
        <f>OTCHET!I72</f>
        <v>0</v>
      </c>
      <c r="H26" s="123">
        <f>OTCHET!J72</f>
        <v>0</v>
      </c>
      <c r="I26" s="123">
        <f>OTCHET!K72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1746</v>
      </c>
      <c r="C27" s="84" t="s">
        <v>771</v>
      </c>
      <c r="D27" s="41"/>
      <c r="E27" s="769"/>
      <c r="F27" s="124">
        <f t="shared" si="0"/>
        <v>0</v>
      </c>
      <c r="G27" s="122">
        <f>OTCHET!I73</f>
        <v>0</v>
      </c>
      <c r="H27" s="122">
        <f>OTCHET!J73</f>
        <v>0</v>
      </c>
      <c r="I27" s="122">
        <f>OTCHET!K73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766</v>
      </c>
      <c r="C28" s="84" t="s">
        <v>772</v>
      </c>
      <c r="D28" s="41"/>
      <c r="E28" s="770"/>
      <c r="F28" s="124">
        <f t="shared" si="0"/>
        <v>0</v>
      </c>
      <c r="G28" s="124">
        <f>OTCHET!I75</f>
        <v>0</v>
      </c>
      <c r="H28" s="124">
        <f>OTCHET!J75</f>
        <v>0</v>
      </c>
      <c r="I28" s="124">
        <f>OTCHET!K75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1798</v>
      </c>
      <c r="C29" s="84" t="s">
        <v>773</v>
      </c>
      <c r="D29" s="69"/>
      <c r="E29" s="770"/>
      <c r="F29" s="124">
        <f t="shared" si="0"/>
        <v>0</v>
      </c>
      <c r="G29" s="124">
        <f>+OTCHET!I76+OTCHET!I77</f>
        <v>0</v>
      </c>
      <c r="H29" s="124">
        <f>+OTCHET!J76+OTCHET!J77</f>
        <v>0</v>
      </c>
      <c r="I29" s="124">
        <f>+OTCHET!K76+OTCHET!K77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1799</v>
      </c>
      <c r="C30" s="97" t="s">
        <v>774</v>
      </c>
      <c r="D30" s="69"/>
      <c r="E30" s="770"/>
      <c r="F30" s="124">
        <f t="shared" si="0"/>
        <v>0</v>
      </c>
      <c r="G30" s="124">
        <f>OTCHET!I87+OTCHET!I90+OTCHET!I91</f>
        <v>0</v>
      </c>
      <c r="H30" s="124">
        <f>OTCHET!J87+OTCHET!J90+OTCHET!J91</f>
        <v>0</v>
      </c>
      <c r="I30" s="124">
        <f>OTCHET!K87+OTCHET!K90+OTCHET!K91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745</v>
      </c>
      <c r="C31" s="96" t="s">
        <v>1774</v>
      </c>
      <c r="D31" s="69"/>
      <c r="E31" s="770"/>
      <c r="F31" s="124">
        <f t="shared" si="0"/>
        <v>0</v>
      </c>
      <c r="G31" s="124">
        <f>OTCHET!I105</f>
        <v>0</v>
      </c>
      <c r="H31" s="124">
        <f>OTCHET!J105</f>
        <v>0</v>
      </c>
      <c r="I31" s="124">
        <f>OTCHET!K105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746</v>
      </c>
      <c r="C32" s="98" t="s">
        <v>935</v>
      </c>
      <c r="D32" s="71"/>
      <c r="E32" s="771"/>
      <c r="F32" s="124">
        <f t="shared" si="0"/>
        <v>0</v>
      </c>
      <c r="G32" s="126">
        <f>OTCHET!I109+OTCHET!I116+OTCHET!I132+OTCHET!I133</f>
        <v>0</v>
      </c>
      <c r="H32" s="126">
        <f>OTCHET!J109+OTCHET!J116+OTCHET!J132+OTCHET!J133</f>
        <v>0</v>
      </c>
      <c r="I32" s="126">
        <f>OTCHET!K109+OTCHET!K116+OTCHET!K132+OTCHET!K133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51</v>
      </c>
      <c r="C33" s="117" t="s">
        <v>809</v>
      </c>
      <c r="D33" s="71"/>
      <c r="E33" s="771"/>
      <c r="F33" s="125">
        <f t="shared" si="0"/>
        <v>0</v>
      </c>
      <c r="G33" s="126">
        <f>OTCHET!I120</f>
        <v>0</v>
      </c>
      <c r="H33" s="126">
        <f>OTCHET!J120</f>
        <v>0</v>
      </c>
      <c r="I33" s="126">
        <f>OTCHET!K120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771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772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756</v>
      </c>
      <c r="C36" s="99" t="s">
        <v>1775</v>
      </c>
      <c r="D36" s="72"/>
      <c r="E36" s="773"/>
      <c r="F36" s="120">
        <f t="shared" si="0"/>
        <v>0</v>
      </c>
      <c r="G36" s="229">
        <f>+OTCHET!I134</f>
        <v>0</v>
      </c>
      <c r="H36" s="229">
        <f>+OTCHET!J134</f>
        <v>0</v>
      </c>
      <c r="I36" s="229">
        <f>+OTCHET!K134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501</v>
      </c>
      <c r="C37" s="614" t="s">
        <v>215</v>
      </c>
      <c r="D37" s="41"/>
      <c r="E37" s="773"/>
      <c r="F37" s="120">
        <f t="shared" si="0"/>
        <v>0</v>
      </c>
      <c r="G37" s="229">
        <f>OTCHET!I137+OTCHET!I146+OTCHET!I155</f>
        <v>0</v>
      </c>
      <c r="H37" s="229">
        <f>OTCHET!J137+OTCHET!J146+OTCHET!J155</f>
        <v>0</v>
      </c>
      <c r="I37" s="229">
        <f>OTCHET!K137+OTCHET!K146+OTCHET!K155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1805</v>
      </c>
      <c r="C38" s="103" t="s">
        <v>1779</v>
      </c>
      <c r="D38" s="37"/>
      <c r="E38" s="774"/>
      <c r="F38" s="125">
        <f t="shared" si="0"/>
        <v>0</v>
      </c>
      <c r="G38" s="125">
        <f>SUM(G39:G53)-G44-G46-G51-G52</f>
        <v>0</v>
      </c>
      <c r="H38" s="125">
        <f>SUM(H39:H53)-H44-H46-H51-H52</f>
        <v>0</v>
      </c>
      <c r="I38" s="125">
        <f>SUM(I39:I53)-I44-I46-I51-I52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5.75">
      <c r="A39" s="101">
        <v>75</v>
      </c>
      <c r="B39" s="104" t="s">
        <v>43</v>
      </c>
      <c r="C39" s="94" t="s">
        <v>1776</v>
      </c>
      <c r="D39" s="45"/>
      <c r="E39" s="768"/>
      <c r="F39" s="121">
        <f t="shared" si="0"/>
        <v>0</v>
      </c>
      <c r="G39" s="123">
        <f>OTCHET!I182</f>
        <v>0</v>
      </c>
      <c r="H39" s="123">
        <f>OTCHET!J182</f>
        <v>0</v>
      </c>
      <c r="I39" s="123">
        <f>OTCHET!K182</f>
        <v>0</v>
      </c>
      <c r="J39" s="44"/>
      <c r="K39" s="44"/>
      <c r="L39" s="44"/>
      <c r="M39" s="44"/>
      <c r="N39" s="44"/>
      <c r="O39" s="44"/>
      <c r="P39" s="44"/>
      <c r="Q39" s="2"/>
      <c r="R39" s="2"/>
      <c r="S39" s="24"/>
      <c r="T39" s="44"/>
      <c r="U39" s="44"/>
    </row>
    <row r="40" spans="1:21" ht="15.75">
      <c r="A40" s="101">
        <v>80</v>
      </c>
      <c r="B40" s="105" t="s">
        <v>1806</v>
      </c>
      <c r="C40" s="92" t="s">
        <v>1777</v>
      </c>
      <c r="D40" s="42"/>
      <c r="E40" s="770"/>
      <c r="F40" s="124">
        <f t="shared" si="0"/>
        <v>0</v>
      </c>
      <c r="G40" s="124">
        <f>OTCHET!I185</f>
        <v>0</v>
      </c>
      <c r="H40" s="124">
        <f>OTCHET!J185</f>
        <v>0</v>
      </c>
      <c r="I40" s="124">
        <f>OTCHET!K185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85</v>
      </c>
      <c r="B41" s="105" t="s">
        <v>767</v>
      </c>
      <c r="C41" s="92" t="s">
        <v>52</v>
      </c>
      <c r="D41" s="42"/>
      <c r="E41" s="770"/>
      <c r="F41" s="124">
        <f t="shared" si="0"/>
        <v>0</v>
      </c>
      <c r="G41" s="124">
        <f>+OTCHET!I191+OTCHET!I197</f>
        <v>0</v>
      </c>
      <c r="H41" s="124">
        <f>+OTCHET!J191+OTCHET!J197</f>
        <v>0</v>
      </c>
      <c r="I41" s="124">
        <f>+OTCHET!K191+OTCHET!K197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90</v>
      </c>
      <c r="B42" s="105" t="s">
        <v>1807</v>
      </c>
      <c r="C42" s="92" t="s">
        <v>1297</v>
      </c>
      <c r="D42" s="42"/>
      <c r="E42" s="770"/>
      <c r="F42" s="124">
        <f>+G42+H42+I42</f>
        <v>0</v>
      </c>
      <c r="G42" s="124">
        <f>+OTCHET!I198+OTCHET!I216+OTCHET!I263</f>
        <v>0</v>
      </c>
      <c r="H42" s="124">
        <f>+OTCHET!J198+OTCHET!J216+OTCHET!J263</f>
        <v>0</v>
      </c>
      <c r="I42" s="124">
        <f>+OTCHET!K198+OTCHET!K216+OTCHET!K263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95</v>
      </c>
      <c r="B43" s="105" t="s">
        <v>1808</v>
      </c>
      <c r="C43" s="92" t="s">
        <v>1778</v>
      </c>
      <c r="D43" s="42"/>
      <c r="E43" s="770"/>
      <c r="F43" s="124">
        <f t="shared" si="0"/>
        <v>0</v>
      </c>
      <c r="G43" s="124">
        <f>+OTCHET!I220+OTCHET!I226+OTCHET!I229+OTCHET!I230+OTCHET!I231+OTCHET!I232+OTCHET!I233</f>
        <v>0</v>
      </c>
      <c r="H43" s="124">
        <f>+OTCHET!J220+OTCHET!J226+OTCHET!J229+OTCHET!J230+OTCHET!J231+OTCHET!J232+OTCHET!J233</f>
        <v>0</v>
      </c>
      <c r="I43" s="124">
        <f>+OTCHET!K220+OTCHET!K226+OTCHET!K229+OTCHET!K230+OTCHET!K231+OTCHET!K232+OTCHET!K233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100</v>
      </c>
      <c r="B44" s="92" t="s">
        <v>55</v>
      </c>
      <c r="C44" s="92" t="s">
        <v>775</v>
      </c>
      <c r="D44" s="40"/>
      <c r="E44" s="770"/>
      <c r="F44" s="124">
        <f t="shared" si="0"/>
        <v>0</v>
      </c>
      <c r="G44" s="124">
        <f>+OTCHET!I229+OTCHET!I230+OTCHET!I231+OTCHET!I232+OTCHET!I235+OTCHET!I236+OTCHET!E239</f>
        <v>0</v>
      </c>
      <c r="H44" s="124">
        <f>+OTCHET!J229+OTCHET!J230+OTCHET!J231+OTCHET!J232+OTCHET!J235+OTCHET!J236+OTCHET!I239</f>
        <v>0</v>
      </c>
      <c r="I44" s="124">
        <f>+OTCHET!K229+OTCHET!K230+OTCHET!K231+OTCHET!K232+OTCHET!K235+OTCHET!K236+OTCHET!J239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105</v>
      </c>
      <c r="B45" s="105" t="s">
        <v>1809</v>
      </c>
      <c r="C45" s="92" t="s">
        <v>1298</v>
      </c>
      <c r="D45" s="42"/>
      <c r="E45" s="770"/>
      <c r="F45" s="124">
        <f t="shared" si="0"/>
        <v>0</v>
      </c>
      <c r="G45" s="124">
        <f>+OTCHET!I247+OTCHET!I248+OTCHET!I249+OTCHET!I250</f>
        <v>0</v>
      </c>
      <c r="H45" s="124">
        <f>+OTCHET!J247+OTCHET!J248+OTCHET!J249+OTCHET!J250</f>
        <v>0</v>
      </c>
      <c r="I45" s="124">
        <f>+OTCHET!K247+OTCHET!K248+OTCHET!K249+OTCHET!K250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106</v>
      </c>
      <c r="B46" s="92" t="s">
        <v>1039</v>
      </c>
      <c r="C46" s="92" t="s">
        <v>1045</v>
      </c>
      <c r="D46" s="42"/>
      <c r="E46" s="770"/>
      <c r="F46" s="124">
        <f t="shared" si="0"/>
        <v>0</v>
      </c>
      <c r="G46" s="124">
        <f>+OTCHET!I248</f>
        <v>0</v>
      </c>
      <c r="H46" s="124">
        <f>+OTCHET!J248</f>
        <v>0</v>
      </c>
      <c r="I46" s="124">
        <f>+OTCHET!K248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107</v>
      </c>
      <c r="B47" s="92" t="s">
        <v>1040</v>
      </c>
      <c r="C47" s="106" t="s">
        <v>796</v>
      </c>
      <c r="D47" s="42"/>
      <c r="E47" s="770"/>
      <c r="F47" s="124">
        <f t="shared" si="0"/>
        <v>0</v>
      </c>
      <c r="G47" s="124">
        <f>+OTCHET!I257+OTCHET!I261+OTCHET!I262+OTCHET!I264</f>
        <v>0</v>
      </c>
      <c r="H47" s="124">
        <f>+OTCHET!J257+OTCHET!J261+OTCHET!J262+OTCHET!J264</f>
        <v>0</v>
      </c>
      <c r="I47" s="124">
        <f>+OTCHET!K257+OTCHET!K261+OTCHET!K262+OTCHET!K264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108</v>
      </c>
      <c r="B48" s="92" t="s">
        <v>1041</v>
      </c>
      <c r="C48" s="92" t="s">
        <v>797</v>
      </c>
      <c r="D48" s="42"/>
      <c r="E48" s="770"/>
      <c r="F48" s="124">
        <f t="shared" si="0"/>
        <v>0</v>
      </c>
      <c r="G48" s="124">
        <f>OTCHET!I267+OTCHET!I268+OTCHET!I276+OTCHET!I279</f>
        <v>0</v>
      </c>
      <c r="H48" s="124">
        <f>OTCHET!J267+OTCHET!J268+OTCHET!J276+OTCHET!J279</f>
        <v>0</v>
      </c>
      <c r="I48" s="124">
        <f>OTCHET!K267+OTCHET!K268+OTCHET!K276+OTCHET!K279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110</v>
      </c>
      <c r="B49" s="92" t="s">
        <v>1042</v>
      </c>
      <c r="C49" s="92" t="s">
        <v>798</v>
      </c>
      <c r="D49" s="40"/>
      <c r="E49" s="770"/>
      <c r="F49" s="124">
        <f t="shared" si="0"/>
        <v>0</v>
      </c>
      <c r="G49" s="124">
        <f>+OTCHET!I280</f>
        <v>0</v>
      </c>
      <c r="H49" s="124">
        <f>+OTCHET!J280</f>
        <v>0</v>
      </c>
      <c r="I49" s="124">
        <f>+OTCHET!K280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115</v>
      </c>
      <c r="B50" s="105" t="s">
        <v>1043</v>
      </c>
      <c r="C50" s="118" t="s">
        <v>931</v>
      </c>
      <c r="D50" s="40"/>
      <c r="E50" s="770"/>
      <c r="F50" s="124">
        <f t="shared" si="0"/>
        <v>0</v>
      </c>
      <c r="G50" s="124">
        <f>+OTCHET!I285</f>
        <v>0</v>
      </c>
      <c r="H50" s="124">
        <f>+OTCHET!J285</f>
        <v>0</v>
      </c>
      <c r="I50" s="124">
        <f>+OTCHET!K285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6.5" thickBot="1">
      <c r="A51" s="101">
        <v>120</v>
      </c>
      <c r="B51" s="92" t="s">
        <v>54</v>
      </c>
      <c r="C51" s="92" t="s">
        <v>776</v>
      </c>
      <c r="D51" s="80"/>
      <c r="E51" s="770"/>
      <c r="F51" s="124">
        <f t="shared" si="0"/>
        <v>0</v>
      </c>
      <c r="G51" s="124">
        <f>OTCHET!I286</f>
        <v>0</v>
      </c>
      <c r="H51" s="124">
        <f>OTCHET!J286</f>
        <v>0</v>
      </c>
      <c r="I51" s="124">
        <f>OTCHET!K286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6.5" thickBot="1">
      <c r="A52" s="101">
        <v>125</v>
      </c>
      <c r="B52" s="95" t="s">
        <v>807</v>
      </c>
      <c r="C52" s="117" t="s">
        <v>808</v>
      </c>
      <c r="D52" s="62"/>
      <c r="E52" s="770"/>
      <c r="F52" s="124">
        <f t="shared" si="0"/>
        <v>0</v>
      </c>
      <c r="G52" s="124">
        <f>OTCHET!I288</f>
        <v>0</v>
      </c>
      <c r="H52" s="124">
        <f>OTCHET!J288</f>
        <v>0</v>
      </c>
      <c r="I52" s="124">
        <f>OTCHET!K288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19">
        <v>127</v>
      </c>
      <c r="B53" s="107" t="s">
        <v>1044</v>
      </c>
      <c r="C53" s="107" t="s">
        <v>53</v>
      </c>
      <c r="D53" s="61"/>
      <c r="E53" s="775"/>
      <c r="F53" s="126">
        <f t="shared" si="0"/>
        <v>0</v>
      </c>
      <c r="G53" s="230">
        <f>+OTCHET!I289</f>
        <v>0</v>
      </c>
      <c r="H53" s="230">
        <f>+OTCHET!J289</f>
        <v>0</v>
      </c>
      <c r="I53" s="230">
        <f>+OTCHET!K289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8.75" thickBot="1">
      <c r="A54" s="101">
        <v>130</v>
      </c>
      <c r="B54" s="108" t="s">
        <v>216</v>
      </c>
      <c r="C54" s="109" t="s">
        <v>959</v>
      </c>
      <c r="D54" s="47"/>
      <c r="E54" s="766"/>
      <c r="F54" s="127">
        <f aca="true" t="shared" si="1" ref="F54:F85">+G54+H54+I54</f>
        <v>-96000</v>
      </c>
      <c r="G54" s="120">
        <f>+G55+G56+G60</f>
        <v>0</v>
      </c>
      <c r="H54" s="120">
        <f>+H55+H56+H60</f>
        <v>-96000</v>
      </c>
      <c r="I54" s="120">
        <f>+I55+I56+I60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5.75">
      <c r="A55" s="101">
        <v>135</v>
      </c>
      <c r="B55" s="105" t="s">
        <v>217</v>
      </c>
      <c r="C55" s="92" t="s">
        <v>934</v>
      </c>
      <c r="D55" s="42"/>
      <c r="E55" s="776"/>
      <c r="F55" s="123">
        <f t="shared" si="1"/>
        <v>0</v>
      </c>
      <c r="G55" s="128">
        <f>+OTCHET!I349+OTCHET!I363+OTCHET!I376</f>
        <v>0</v>
      </c>
      <c r="H55" s="128">
        <f>+OTCHET!J349+OTCHET!J363+OTCHET!J376</f>
        <v>0</v>
      </c>
      <c r="I55" s="128">
        <f>+OTCHET!K349+OTCHET!K363+OTCHET!K376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5.75">
      <c r="A56" s="101">
        <v>140</v>
      </c>
      <c r="B56" s="105" t="s">
        <v>34</v>
      </c>
      <c r="C56" s="92" t="s">
        <v>960</v>
      </c>
      <c r="D56" s="42"/>
      <c r="E56" s="776"/>
      <c r="F56" s="124">
        <f t="shared" si="1"/>
        <v>-96000</v>
      </c>
      <c r="G56" s="128">
        <f>+OTCHET!I371+OTCHET!I379+OTCHET!I384+OTCHET!I387+OTCHET!I390+OTCHET!I393+OTCHET!I394+OTCHET!I397+OTCHET!I410+OTCHET!I411+OTCHET!I412+OTCHET!I413+OTCHET!I414</f>
        <v>0</v>
      </c>
      <c r="H56" s="128">
        <f>+OTCHET!J371+OTCHET!J379+OTCHET!J384+OTCHET!J387+OTCHET!J390+OTCHET!J393+OTCHET!J394+OTCHET!J397+OTCHET!J410+OTCHET!J411+OTCHET!J412+OTCHET!J413+OTCHET!J414</f>
        <v>-96000</v>
      </c>
      <c r="I56" s="128">
        <f>+OTCHET!K371+OTCHET!K379+OTCHET!K384+OTCHET!K387+OTCHET!K390+OTCHET!K393+OTCHET!K394+OTCHET!K397+OTCHET!K410+OTCHET!K411+OTCHET!K412+OTCHET!K413+OTCHET!K414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145</v>
      </c>
      <c r="B57" s="107" t="s">
        <v>768</v>
      </c>
      <c r="C57" s="107" t="s">
        <v>777</v>
      </c>
      <c r="D57" s="42"/>
      <c r="E57" s="776"/>
      <c r="F57" s="124">
        <f t="shared" si="1"/>
        <v>-96000</v>
      </c>
      <c r="G57" s="128">
        <f>+OTCHET!I410+OTCHET!I411+OTCHET!I412+OTCHET!I413+OTCHET!I414</f>
        <v>0</v>
      </c>
      <c r="H57" s="128">
        <f>+OTCHET!J410+OTCHET!J411+OTCHET!J412+OTCHET!J413+OTCHET!J414</f>
        <v>-96000</v>
      </c>
      <c r="I57" s="128">
        <f>+OTCHET!K410+OTCHET!K411+OTCHET!K412+OTCHET!K413+OTCHET!K414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150</v>
      </c>
      <c r="B58" s="92" t="s">
        <v>937</v>
      </c>
      <c r="C58" s="92" t="s">
        <v>765</v>
      </c>
      <c r="D58" s="42"/>
      <c r="E58" s="776"/>
      <c r="F58" s="124">
        <f t="shared" si="1"/>
        <v>0</v>
      </c>
      <c r="G58" s="128">
        <f>OTCHET!I393</f>
        <v>0</v>
      </c>
      <c r="H58" s="128">
        <f>OTCHET!J393</f>
        <v>0</v>
      </c>
      <c r="I58" s="128">
        <f>OTCHET!K393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 hidden="1">
      <c r="A59" s="101">
        <v>160</v>
      </c>
      <c r="B59" s="132"/>
      <c r="C59" s="118"/>
      <c r="D59" s="42"/>
      <c r="E59" s="776"/>
      <c r="F59" s="124">
        <f t="shared" si="1"/>
        <v>0</v>
      </c>
      <c r="G59" s="128"/>
      <c r="H59" s="128"/>
      <c r="I59" s="128"/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6.5" thickBot="1">
      <c r="A60" s="119">
        <v>162</v>
      </c>
      <c r="B60" s="110" t="s">
        <v>1282</v>
      </c>
      <c r="C60" s="111" t="s">
        <v>1780</v>
      </c>
      <c r="D60" s="43"/>
      <c r="E60" s="777"/>
      <c r="F60" s="126">
        <f t="shared" si="1"/>
        <v>0</v>
      </c>
      <c r="G60" s="231">
        <f>OTCHET!I400</f>
        <v>0</v>
      </c>
      <c r="H60" s="231">
        <f>OTCHET!J400</f>
        <v>0</v>
      </c>
      <c r="I60" s="231">
        <f>OTCHET!K400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8.75" thickBot="1">
      <c r="A61" s="101">
        <v>165</v>
      </c>
      <c r="B61" s="108" t="s">
        <v>958</v>
      </c>
      <c r="C61" s="99" t="s">
        <v>804</v>
      </c>
      <c r="D61" s="62"/>
      <c r="E61" s="773"/>
      <c r="F61" s="127">
        <f t="shared" si="1"/>
        <v>0</v>
      </c>
      <c r="G61" s="229">
        <f>+OTCHET!I240</f>
        <v>0</v>
      </c>
      <c r="H61" s="229">
        <f>+OTCHET!J240</f>
        <v>0</v>
      </c>
      <c r="I61" s="229">
        <f>+OTCHET!K240</f>
        <v>0</v>
      </c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8.75" thickBot="1">
      <c r="A62" s="101">
        <v>175</v>
      </c>
      <c r="B62" s="88" t="s">
        <v>806</v>
      </c>
      <c r="C62" s="103"/>
      <c r="D62" s="47"/>
      <c r="E62" s="766"/>
      <c r="F62" s="810">
        <f>+F22-F38+F54+F61</f>
        <v>-96000</v>
      </c>
      <c r="G62" s="810">
        <f>+G22-G38+G54+G61</f>
        <v>0</v>
      </c>
      <c r="H62" s="810">
        <f>+H22-H38+H54+H61</f>
        <v>-96000</v>
      </c>
      <c r="I62" s="810">
        <f>+I22-I38+I54+I61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5.75">
      <c r="A63" s="101">
        <v>180</v>
      </c>
      <c r="B63" s="118" t="s">
        <v>320</v>
      </c>
      <c r="C63" s="806"/>
      <c r="D63" s="807"/>
      <c r="E63" s="808"/>
      <c r="F63" s="809" t="str">
        <f>IF(ROUND(F62,0)+ROUND(F64,0)=0,"OK","Неправилен")</f>
        <v>OK</v>
      </c>
      <c r="G63" s="809">
        <v>0</v>
      </c>
      <c r="H63" s="809">
        <v>0</v>
      </c>
      <c r="I63" s="809"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185</v>
      </c>
      <c r="B64" s="88" t="s">
        <v>805</v>
      </c>
      <c r="C64" s="103" t="s">
        <v>35</v>
      </c>
      <c r="D64" s="47"/>
      <c r="E64" s="778"/>
      <c r="F64" s="125">
        <f t="shared" si="1"/>
        <v>96000</v>
      </c>
      <c r="G64" s="129">
        <f>SUM(+G66+G74+G75+G82+G83+G84+G87+G88+G89+G90+G91+G92+G93)</f>
        <v>0</v>
      </c>
      <c r="H64" s="129">
        <f>SUM(+H66+H74+H75+H82+H83+H84+H87+H88+H89+H90+H91+H92+H93)</f>
        <v>96000</v>
      </c>
      <c r="I64" s="129">
        <f>SUM(+I66+I74+I75+I82+I83+I84+I87+I88+I89+I90+I91+I92+I93)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190</v>
      </c>
      <c r="B65" s="112"/>
      <c r="C65" s="112"/>
      <c r="D65" s="76"/>
      <c r="E65" s="779"/>
      <c r="F65" s="131">
        <f t="shared" si="1"/>
        <v>0</v>
      </c>
      <c r="G65" s="130"/>
      <c r="H65" s="130"/>
      <c r="I65" s="13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5.75">
      <c r="A66" s="101">
        <v>195</v>
      </c>
      <c r="B66" s="105" t="s">
        <v>36</v>
      </c>
      <c r="C66" s="92" t="s">
        <v>56</v>
      </c>
      <c r="D66" s="42"/>
      <c r="E66" s="776"/>
      <c r="F66" s="124">
        <f t="shared" si="1"/>
        <v>0</v>
      </c>
      <c r="G66" s="128">
        <f>SUM(G67:G73)</f>
        <v>0</v>
      </c>
      <c r="H66" s="128">
        <f>SUM(H67:H73)</f>
        <v>0</v>
      </c>
      <c r="I66" s="128">
        <f>SUM(I67:I73)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200</v>
      </c>
      <c r="B67" s="92" t="s">
        <v>37</v>
      </c>
      <c r="C67" s="92" t="s">
        <v>778</v>
      </c>
      <c r="D67" s="40"/>
      <c r="E67" s="776"/>
      <c r="F67" s="124">
        <f t="shared" si="1"/>
        <v>0</v>
      </c>
      <c r="G67" s="128">
        <f>+OTCHET!I470+OTCHET!I471+OTCHET!I474+OTCHET!I475+OTCHET!I478+OTCHET!I479+OTCHET!I483</f>
        <v>0</v>
      </c>
      <c r="H67" s="128">
        <f>+OTCHET!J470+OTCHET!J471+OTCHET!J474+OTCHET!J475+OTCHET!J478+OTCHET!J479+OTCHET!J483</f>
        <v>0</v>
      </c>
      <c r="I67" s="128">
        <f>+OTCHET!K470+OTCHET!K471+OTCHET!K474+OTCHET!K475+OTCHET!K478+OTCHET!K479+OTCHET!K483</f>
        <v>0</v>
      </c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205</v>
      </c>
      <c r="B68" s="92" t="s">
        <v>38</v>
      </c>
      <c r="C68" s="92" t="s">
        <v>779</v>
      </c>
      <c r="D68" s="40"/>
      <c r="E68" s="776"/>
      <c r="F68" s="124">
        <f t="shared" si="1"/>
        <v>0</v>
      </c>
      <c r="G68" s="128">
        <f>+OTCHET!I472+OTCHET!I473+OTCHET!I476+OTCHET!I477+OTCHET!I480+OTCHET!I481+OTCHET!I482+OTCHET!I484</f>
        <v>0</v>
      </c>
      <c r="H68" s="128">
        <f>+OTCHET!J472+OTCHET!J473+OTCHET!J476+OTCHET!J477+OTCHET!J480+OTCHET!J481+OTCHET!J482+OTCHET!J484</f>
        <v>0</v>
      </c>
      <c r="I68" s="128">
        <f>+OTCHET!K472+OTCHET!K473+OTCHET!K476+OTCHET!K477+OTCHET!K480+OTCHET!K481+OTCHET!K482+OTCHET!K484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210</v>
      </c>
      <c r="B69" s="92" t="s">
        <v>39</v>
      </c>
      <c r="C69" s="92" t="s">
        <v>1781</v>
      </c>
      <c r="D69" s="40"/>
      <c r="E69" s="776"/>
      <c r="F69" s="124">
        <f t="shared" si="1"/>
        <v>0</v>
      </c>
      <c r="G69" s="128">
        <f>+OTCHET!I485</f>
        <v>0</v>
      </c>
      <c r="H69" s="128">
        <f>+OTCHET!J485</f>
        <v>0</v>
      </c>
      <c r="I69" s="128">
        <f>+OTCHET!K485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215</v>
      </c>
      <c r="B70" s="92" t="s">
        <v>40</v>
      </c>
      <c r="C70" s="92" t="s">
        <v>1782</v>
      </c>
      <c r="D70" s="40"/>
      <c r="E70" s="776"/>
      <c r="F70" s="124">
        <f t="shared" si="1"/>
        <v>0</v>
      </c>
      <c r="G70" s="128">
        <f>+OTCHET!I490</f>
        <v>0</v>
      </c>
      <c r="H70" s="128">
        <f>+OTCHET!J490</f>
        <v>0</v>
      </c>
      <c r="I70" s="128">
        <f>+OTCHET!K490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220</v>
      </c>
      <c r="B71" s="92" t="s">
        <v>41</v>
      </c>
      <c r="C71" s="92" t="s">
        <v>780</v>
      </c>
      <c r="D71" s="40"/>
      <c r="E71" s="776"/>
      <c r="F71" s="124">
        <f t="shared" si="1"/>
        <v>0</v>
      </c>
      <c r="G71" s="128">
        <f>+OTCHET!I530</f>
        <v>0</v>
      </c>
      <c r="H71" s="128">
        <f>+OTCHET!J530</f>
        <v>0</v>
      </c>
      <c r="I71" s="128">
        <f>+OTCHET!K530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230</v>
      </c>
      <c r="B72" s="113" t="s">
        <v>792</v>
      </c>
      <c r="C72" s="113" t="s">
        <v>781</v>
      </c>
      <c r="D72" s="67"/>
      <c r="E72" s="776"/>
      <c r="F72" s="124">
        <f t="shared" si="1"/>
        <v>0</v>
      </c>
      <c r="G72" s="128">
        <f>+OTCHET!I569+OTCHET!I570</f>
        <v>0</v>
      </c>
      <c r="H72" s="128">
        <f>+OTCHET!J569+OTCHET!J570</f>
        <v>0</v>
      </c>
      <c r="I72" s="128">
        <f>+OTCHET!K569+OTCHET!K570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235</v>
      </c>
      <c r="B73" s="113" t="s">
        <v>44</v>
      </c>
      <c r="C73" s="113" t="s">
        <v>782</v>
      </c>
      <c r="D73" s="67"/>
      <c r="E73" s="776"/>
      <c r="F73" s="124">
        <f t="shared" si="1"/>
        <v>0</v>
      </c>
      <c r="G73" s="128">
        <f>+OTCHET!I571+OTCHET!I572+OTCHET!I573</f>
        <v>0</v>
      </c>
      <c r="H73" s="128">
        <f>+OTCHET!J571+OTCHET!J572+OTCHET!J573</f>
        <v>0</v>
      </c>
      <c r="I73" s="128">
        <f>+OTCHET!K571+OTCHET!K572+OTCHET!K573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240</v>
      </c>
      <c r="B74" s="110" t="s">
        <v>42</v>
      </c>
      <c r="C74" s="111" t="s">
        <v>1783</v>
      </c>
      <c r="D74" s="61"/>
      <c r="E74" s="776"/>
      <c r="F74" s="124">
        <f t="shared" si="1"/>
        <v>0</v>
      </c>
      <c r="G74" s="128">
        <f>OTCHET!I449</f>
        <v>0</v>
      </c>
      <c r="H74" s="128">
        <f>OTCHET!J449</f>
        <v>0</v>
      </c>
      <c r="I74" s="128">
        <f>OTCHET!K449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245</v>
      </c>
      <c r="B75" s="105" t="s">
        <v>45</v>
      </c>
      <c r="C75" s="92" t="s">
        <v>57</v>
      </c>
      <c r="D75" s="42"/>
      <c r="E75" s="776"/>
      <c r="F75" s="124">
        <f t="shared" si="1"/>
        <v>0</v>
      </c>
      <c r="G75" s="128">
        <f>SUM(G76:G81)</f>
        <v>0</v>
      </c>
      <c r="H75" s="128">
        <f>SUM(H76:H81)</f>
        <v>0</v>
      </c>
      <c r="I75" s="128">
        <f>SUM(I76:I81)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250</v>
      </c>
      <c r="B76" s="92" t="s">
        <v>46</v>
      </c>
      <c r="C76" s="92" t="s">
        <v>783</v>
      </c>
      <c r="D76" s="40"/>
      <c r="E76" s="776"/>
      <c r="F76" s="124">
        <f t="shared" si="1"/>
        <v>0</v>
      </c>
      <c r="G76" s="128">
        <f>+OTCHET!I454+OTCHET!I457</f>
        <v>0</v>
      </c>
      <c r="H76" s="128">
        <f>+OTCHET!J454+OTCHET!J457</f>
        <v>0</v>
      </c>
      <c r="I76" s="128">
        <f>+OTCHET!K454+OTCHET!K457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260</v>
      </c>
      <c r="B77" s="92" t="s">
        <v>47</v>
      </c>
      <c r="C77" s="92" t="s">
        <v>784</v>
      </c>
      <c r="D77" s="40"/>
      <c r="E77" s="776"/>
      <c r="F77" s="124">
        <f t="shared" si="1"/>
        <v>0</v>
      </c>
      <c r="G77" s="128">
        <f>+OTCHET!I455+OTCHET!I458</f>
        <v>0</v>
      </c>
      <c r="H77" s="128">
        <f>+OTCHET!J455+OTCHET!J458</f>
        <v>0</v>
      </c>
      <c r="I77" s="128">
        <f>+OTCHET!K455+OTCHET!K458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265</v>
      </c>
      <c r="B78" s="92" t="s">
        <v>1793</v>
      </c>
      <c r="C78" s="92" t="s">
        <v>785</v>
      </c>
      <c r="D78" s="40"/>
      <c r="E78" s="776"/>
      <c r="F78" s="124">
        <f t="shared" si="1"/>
        <v>0</v>
      </c>
      <c r="G78" s="128">
        <f>OTCHET!I459</f>
        <v>0</v>
      </c>
      <c r="H78" s="128">
        <f>OTCHET!J459</f>
        <v>0</v>
      </c>
      <c r="I78" s="128">
        <f>OTCHET!K459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 hidden="1">
      <c r="A79" s="101"/>
      <c r="B79" s="92"/>
      <c r="C79" s="92"/>
      <c r="D79" s="40"/>
      <c r="E79" s="776"/>
      <c r="F79" s="124">
        <f t="shared" si="1"/>
        <v>0</v>
      </c>
      <c r="G79" s="128"/>
      <c r="H79" s="128"/>
      <c r="I79" s="128"/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270</v>
      </c>
      <c r="B80" s="92" t="s">
        <v>933</v>
      </c>
      <c r="C80" s="92" t="s">
        <v>786</v>
      </c>
      <c r="D80" s="40"/>
      <c r="E80" s="776"/>
      <c r="F80" s="124">
        <f t="shared" si="1"/>
        <v>0</v>
      </c>
      <c r="G80" s="128">
        <f>+OTCHET!I467</f>
        <v>0</v>
      </c>
      <c r="H80" s="128">
        <f>+OTCHET!J467</f>
        <v>0</v>
      </c>
      <c r="I80" s="128">
        <f>+OTCHET!K467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>
      <c r="A81" s="101">
        <v>275</v>
      </c>
      <c r="B81" s="92" t="s">
        <v>932</v>
      </c>
      <c r="C81" s="92" t="s">
        <v>787</v>
      </c>
      <c r="D81" s="40"/>
      <c r="E81" s="776"/>
      <c r="F81" s="124">
        <f t="shared" si="1"/>
        <v>0</v>
      </c>
      <c r="G81" s="128">
        <f>+OTCHET!I468</f>
        <v>0</v>
      </c>
      <c r="H81" s="128">
        <f>+OTCHET!J468</f>
        <v>0</v>
      </c>
      <c r="I81" s="128">
        <f>+OTCHET!K468</f>
        <v>0</v>
      </c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280</v>
      </c>
      <c r="B82" s="105" t="s">
        <v>764</v>
      </c>
      <c r="C82" s="92" t="s">
        <v>1784</v>
      </c>
      <c r="D82" s="42"/>
      <c r="E82" s="776"/>
      <c r="F82" s="124">
        <f t="shared" si="1"/>
        <v>0</v>
      </c>
      <c r="G82" s="128">
        <f>OTCHET!I523</f>
        <v>0</v>
      </c>
      <c r="H82" s="128">
        <f>OTCHET!J523</f>
        <v>0</v>
      </c>
      <c r="I82" s="128">
        <f>OTCHET!K523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285</v>
      </c>
      <c r="B83" s="105" t="s">
        <v>1792</v>
      </c>
      <c r="C83" s="92" t="s">
        <v>1785</v>
      </c>
      <c r="D83" s="42"/>
      <c r="E83" s="776"/>
      <c r="F83" s="124">
        <f t="shared" si="1"/>
        <v>0</v>
      </c>
      <c r="G83" s="128">
        <f>OTCHET!I524</f>
        <v>0</v>
      </c>
      <c r="H83" s="128">
        <f>OTCHET!J524</f>
        <v>0</v>
      </c>
      <c r="I83" s="128">
        <f>OTCHET!K524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290</v>
      </c>
      <c r="B84" s="105" t="s">
        <v>1791</v>
      </c>
      <c r="C84" s="92" t="s">
        <v>505</v>
      </c>
      <c r="D84" s="42"/>
      <c r="E84" s="776"/>
      <c r="F84" s="124">
        <f t="shared" si="1"/>
        <v>91088</v>
      </c>
      <c r="G84" s="128">
        <f>+G85+G86</f>
        <v>0</v>
      </c>
      <c r="H84" s="128">
        <f>+H85+H86</f>
        <v>91088</v>
      </c>
      <c r="I84" s="128">
        <f>+I85+I86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295</v>
      </c>
      <c r="B85" s="92" t="s">
        <v>1790</v>
      </c>
      <c r="C85" s="92" t="s">
        <v>506</v>
      </c>
      <c r="D85" s="42"/>
      <c r="E85" s="776"/>
      <c r="F85" s="124">
        <f t="shared" si="1"/>
        <v>0</v>
      </c>
      <c r="G85" s="128">
        <f>+OTCHET!I491+OTCHET!I500+OTCHET!I504+OTCHET!I531</f>
        <v>0</v>
      </c>
      <c r="H85" s="128">
        <f>+OTCHET!J491+OTCHET!J500+OTCHET!J504+OTCHET!J531</f>
        <v>0</v>
      </c>
      <c r="I85" s="128">
        <f>+OTCHET!K491+OTCHET!K500+OTCHET!K504+OTCHET!K531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300</v>
      </c>
      <c r="B86" s="92" t="s">
        <v>49</v>
      </c>
      <c r="C86" s="92" t="s">
        <v>220</v>
      </c>
      <c r="D86" s="68"/>
      <c r="E86" s="776"/>
      <c r="F86" s="124">
        <f aca="true" t="shared" si="2" ref="F86:F94">+G86+H86+I86</f>
        <v>91088</v>
      </c>
      <c r="G86" s="128">
        <f>+OTCHET!I509+OTCHET!I512+OTCHET!I532</f>
        <v>0</v>
      </c>
      <c r="H86" s="128">
        <f>+OTCHET!J509+OTCHET!J512+OTCHET!J532</f>
        <v>91088</v>
      </c>
      <c r="I86" s="128">
        <f>+OTCHET!K509+OTCHET!K512+OTCHET!K532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6.5" thickBot="1">
      <c r="A87" s="101">
        <v>310</v>
      </c>
      <c r="B87" s="114" t="s">
        <v>1283</v>
      </c>
      <c r="C87" s="107" t="s">
        <v>1786</v>
      </c>
      <c r="D87" s="77"/>
      <c r="E87" s="780"/>
      <c r="F87" s="120">
        <f t="shared" si="2"/>
        <v>0</v>
      </c>
      <c r="G87" s="232">
        <f>OTCHET!I519</f>
        <v>0</v>
      </c>
      <c r="H87" s="232">
        <f>OTCHET!J519</f>
        <v>0</v>
      </c>
      <c r="I87" s="232">
        <f>OTCHET!K519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6.5" thickBot="1">
      <c r="A88" s="101">
        <v>320</v>
      </c>
      <c r="B88" s="115" t="s">
        <v>1789</v>
      </c>
      <c r="C88" s="90" t="s">
        <v>788</v>
      </c>
      <c r="D88" s="78"/>
      <c r="E88" s="781"/>
      <c r="F88" s="120">
        <f t="shared" si="2"/>
        <v>9356</v>
      </c>
      <c r="G88" s="233">
        <f>+OTCHET!I555+OTCHET!I556+OTCHET!I557+OTCHET!I558+OTCHET!I559+OTCHET!I560</f>
        <v>0</v>
      </c>
      <c r="H88" s="233">
        <f>+OTCHET!J555+OTCHET!J556+OTCHET!J557+OTCHET!J558+OTCHET!J559+OTCHET!J560</f>
        <v>9356</v>
      </c>
      <c r="I88" s="233">
        <f>+OTCHET!K555+OTCHET!K556+OTCHET!K557+OTCHET!K558+OTCHET!K559+OTCHET!K560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330</v>
      </c>
      <c r="B89" s="116" t="s">
        <v>1788</v>
      </c>
      <c r="C89" s="116" t="s">
        <v>789</v>
      </c>
      <c r="D89" s="75"/>
      <c r="E89" s="772"/>
      <c r="F89" s="120">
        <f t="shared" si="2"/>
        <v>-4444</v>
      </c>
      <c r="G89" s="127">
        <f>+OTCHET!I561+OTCHET!I562+OTCHET!I563+OTCHET!I564+OTCHET!I565+OTCHET!I566+OTCHET!I567</f>
        <v>0</v>
      </c>
      <c r="H89" s="127">
        <f>+OTCHET!J561+OTCHET!J562+OTCHET!J563+OTCHET!J564+OTCHET!J565+OTCHET!J566+OTCHET!J567</f>
        <v>-4444</v>
      </c>
      <c r="I89" s="127">
        <f>+OTCHET!K561+OTCHET!K562+OTCHET!K563+OTCHET!K564+OTCHET!K565+OTCHET!K566+OTCHET!K567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335</v>
      </c>
      <c r="B90" s="93" t="s">
        <v>1787</v>
      </c>
      <c r="C90" s="93" t="s">
        <v>790</v>
      </c>
      <c r="D90" s="81"/>
      <c r="E90" s="766"/>
      <c r="F90" s="120">
        <f t="shared" si="2"/>
        <v>0</v>
      </c>
      <c r="G90" s="120">
        <f>+OTCHET!I568</f>
        <v>0</v>
      </c>
      <c r="H90" s="120">
        <f>+OTCHET!J568</f>
        <v>0</v>
      </c>
      <c r="I90" s="120">
        <f>+OTCHET!K568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340</v>
      </c>
      <c r="B91" s="100" t="s">
        <v>799</v>
      </c>
      <c r="C91" s="90" t="s">
        <v>800</v>
      </c>
      <c r="D91" s="74"/>
      <c r="E91" s="766"/>
      <c r="F91" s="120">
        <f t="shared" si="2"/>
        <v>0</v>
      </c>
      <c r="G91" s="120">
        <f>+OTCHET!I575+OTCHET!I576</f>
        <v>0</v>
      </c>
      <c r="H91" s="120">
        <f>+OTCHET!J575+OTCHET!J576</f>
        <v>0</v>
      </c>
      <c r="I91" s="120">
        <f>+OTCHET!K575+OTCHET!K576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345</v>
      </c>
      <c r="B92" s="100" t="s">
        <v>801</v>
      </c>
      <c r="C92" s="116" t="s">
        <v>802</v>
      </c>
      <c r="D92" s="74"/>
      <c r="E92" s="766"/>
      <c r="F92" s="120">
        <f t="shared" si="2"/>
        <v>0</v>
      </c>
      <c r="G92" s="120">
        <f>+OTCHET!I577+OTCHET!I578</f>
        <v>0</v>
      </c>
      <c r="H92" s="120">
        <f>+OTCHET!J577+OTCHET!J578</f>
        <v>0</v>
      </c>
      <c r="I92" s="120">
        <f>+OTCHET!K577+OTCHET!K578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350</v>
      </c>
      <c r="B93" s="100" t="s">
        <v>803</v>
      </c>
      <c r="C93" s="100" t="s">
        <v>50</v>
      </c>
      <c r="D93" s="74"/>
      <c r="E93" s="766"/>
      <c r="F93" s="120">
        <f t="shared" si="2"/>
        <v>0</v>
      </c>
      <c r="G93" s="120">
        <f>OTCHET!I579</f>
        <v>0</v>
      </c>
      <c r="H93" s="120">
        <f>OTCHET!J579</f>
        <v>0</v>
      </c>
      <c r="I93" s="120">
        <f>OTCHET!K579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355</v>
      </c>
      <c r="B94" s="100" t="s">
        <v>1047</v>
      </c>
      <c r="C94" s="100" t="s">
        <v>1046</v>
      </c>
      <c r="D94" s="74"/>
      <c r="E94" s="766"/>
      <c r="F94" s="120">
        <f t="shared" si="2"/>
        <v>0</v>
      </c>
      <c r="G94" s="120">
        <f>+OTCHET!I582</f>
        <v>0</v>
      </c>
      <c r="H94" s="120">
        <f>+OTCHET!J582</f>
        <v>0</v>
      </c>
      <c r="I94" s="120">
        <f>+OTCHET!K582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2:21" ht="16.5" hidden="1" thickBot="1">
      <c r="B95" s="63" t="s">
        <v>1767</v>
      </c>
      <c r="C95" s="63"/>
      <c r="D95" s="63"/>
      <c r="E95" s="60"/>
      <c r="F95" s="60"/>
      <c r="G95" s="60"/>
      <c r="H95" s="60"/>
      <c r="I95" s="48"/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2:21" ht="16.5" hidden="1" thickBot="1">
      <c r="B96" s="63" t="s">
        <v>1768</v>
      </c>
      <c r="C96" s="63"/>
      <c r="D96" s="63"/>
      <c r="E96" s="59"/>
      <c r="F96" s="59"/>
      <c r="G96" s="59"/>
      <c r="H96" s="59"/>
      <c r="I96" s="48"/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1769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49" t="s">
        <v>1770</v>
      </c>
      <c r="C98" s="64"/>
      <c r="D98" s="64"/>
      <c r="E98" s="60"/>
      <c r="F98" s="60"/>
      <c r="G98" s="60"/>
      <c r="H98" s="60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49"/>
      <c r="C99" s="49"/>
      <c r="D99" s="49"/>
      <c r="E99" s="3"/>
      <c r="F99" s="3"/>
      <c r="G99" s="3"/>
      <c r="H99" s="3"/>
      <c r="I99" s="46"/>
      <c r="J99" s="1"/>
      <c r="K99" s="1"/>
      <c r="L99" s="1"/>
      <c r="M99" s="1"/>
      <c r="N99" s="1"/>
      <c r="O99" s="1"/>
      <c r="P99" s="1"/>
      <c r="Q99" s="2"/>
      <c r="R99" s="2"/>
      <c r="S99" s="24"/>
      <c r="T99" s="1"/>
      <c r="U99" s="1"/>
    </row>
    <row r="100" spans="2:21" ht="16.5" hidden="1" thickBot="1">
      <c r="B100" s="64" t="s">
        <v>1771</v>
      </c>
      <c r="C100" s="64"/>
      <c r="D100" s="64"/>
      <c r="E100" s="65"/>
      <c r="F100" s="65"/>
      <c r="G100" s="65"/>
      <c r="H100" s="65"/>
      <c r="I100" s="46"/>
      <c r="J100" s="1"/>
      <c r="K100" s="1"/>
      <c r="L100" s="1"/>
      <c r="M100" s="1"/>
      <c r="N100" s="1"/>
      <c r="O100" s="1"/>
      <c r="P100" s="1"/>
      <c r="Q100" s="2"/>
      <c r="R100" s="2"/>
      <c r="S100" s="24"/>
      <c r="T100" s="1"/>
      <c r="U100" s="1"/>
    </row>
    <row r="101" spans="2:21" ht="16.5" hidden="1" thickBot="1">
      <c r="B101" s="63" t="s">
        <v>1769</v>
      </c>
      <c r="C101" s="63"/>
      <c r="D101" s="63"/>
      <c r="E101" s="3"/>
      <c r="F101" s="4"/>
      <c r="G101" s="4"/>
      <c r="H101" s="4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49" t="s">
        <v>1770</v>
      </c>
      <c r="C102" s="49"/>
      <c r="D102" s="49"/>
      <c r="E102" s="3"/>
      <c r="F102" s="4"/>
      <c r="G102" s="4"/>
      <c r="H102" s="4"/>
      <c r="I102" s="10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5.75" hidden="1">
      <c r="B103" s="51"/>
      <c r="C103" s="51"/>
      <c r="D103" s="51"/>
      <c r="E103" s="53"/>
      <c r="F103" s="53"/>
      <c r="G103" s="53"/>
      <c r="H103" s="53"/>
      <c r="I103" s="10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5.75" hidden="1">
      <c r="B104" s="51"/>
      <c r="C104" s="51"/>
      <c r="D104" s="51"/>
      <c r="E104" s="53"/>
      <c r="F104" s="53"/>
      <c r="G104" s="53"/>
      <c r="H104" s="53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2"/>
      <c r="F107" s="52"/>
      <c r="G107" s="52"/>
      <c r="H107" s="52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>
      <c r="B108" s="51"/>
      <c r="C108" s="51"/>
      <c r="D108" s="51"/>
      <c r="E108" s="52"/>
      <c r="F108" s="52"/>
      <c r="G108" s="52"/>
      <c r="H108" s="52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>
      <c r="B109" s="51"/>
      <c r="C109" s="83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6" t="s">
        <v>936</v>
      </c>
      <c r="C111" s="56"/>
      <c r="D111" s="56"/>
      <c r="E111" s="57" t="s">
        <v>944</v>
      </c>
      <c r="F111" s="50"/>
      <c r="G111" s="50"/>
      <c r="H111" s="50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8" t="s">
        <v>942</v>
      </c>
      <c r="C112" s="58"/>
      <c r="D112" s="58"/>
      <c r="E112" s="58" t="s">
        <v>941</v>
      </c>
      <c r="F112" s="50"/>
      <c r="G112" s="50"/>
      <c r="H112" s="50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4" t="s">
        <v>943</v>
      </c>
      <c r="C113" s="54"/>
      <c r="D113" s="54"/>
      <c r="E113" s="57" t="s">
        <v>1753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4"/>
      <c r="C114" s="54"/>
      <c r="D114" s="54"/>
      <c r="E114" s="58" t="s">
        <v>941</v>
      </c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23" t="s">
        <v>1754</v>
      </c>
      <c r="C115" s="23"/>
      <c r="D115" s="23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 t="s">
        <v>1762</v>
      </c>
      <c r="C116" s="54"/>
      <c r="D116" s="54"/>
      <c r="E116" s="50"/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54" t="s">
        <v>1755</v>
      </c>
      <c r="C117" s="54"/>
      <c r="D117" s="54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 t="s">
        <v>1761</v>
      </c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 t="s">
        <v>1763</v>
      </c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1" t="s">
        <v>1764</v>
      </c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 hidden="1">
      <c r="B121" s="51"/>
      <c r="C121" s="51"/>
      <c r="D121" s="51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 hidden="1">
      <c r="B122" s="54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>
      <c r="B123" s="54"/>
      <c r="C123" s="54"/>
      <c r="D123" s="54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1"/>
      <c r="C124" s="51"/>
      <c r="D124" s="51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 hidden="1">
      <c r="B125" s="51"/>
      <c r="C125" s="51"/>
      <c r="D125" s="51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4"/>
      <c r="C130" s="54"/>
      <c r="D130" s="54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4"/>
      <c r="C131" s="54"/>
      <c r="D131" s="54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1"/>
      <c r="C132" s="51"/>
      <c r="D132" s="51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>
      <c r="B133" s="54" t="s">
        <v>791</v>
      </c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4"/>
      <c r="C134" s="54"/>
      <c r="D134" s="54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 hidden="1">
      <c r="B135" s="54"/>
      <c r="C135" s="54"/>
      <c r="D135" s="54"/>
      <c r="E135" s="55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0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>
      <c r="B143" s="20" t="s">
        <v>938</v>
      </c>
      <c r="C143" s="20"/>
      <c r="D143" s="20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>
      <c r="B144" s="56"/>
      <c r="C144" s="56"/>
      <c r="D144" s="56"/>
      <c r="E144" s="57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21.75" customHeight="1">
      <c r="B145" s="54" t="s">
        <v>1673</v>
      </c>
      <c r="C145" s="54"/>
      <c r="D145" s="54"/>
      <c r="E145" s="54"/>
      <c r="F145" s="54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4" t="s">
        <v>939</v>
      </c>
      <c r="C146" s="54"/>
      <c r="D146" s="54"/>
      <c r="E146" s="54"/>
      <c r="F146" s="54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5:21" ht="15.75">
      <c r="E147" s="11"/>
      <c r="F147" s="11"/>
      <c r="G147" s="11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 t="s">
        <v>940</v>
      </c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75">
      <c r="B149" s="54" t="s">
        <v>793</v>
      </c>
      <c r="C149" s="54"/>
      <c r="D149" s="54"/>
      <c r="E149" s="54"/>
      <c r="F149" s="54"/>
      <c r="G149" s="50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 t="s">
        <v>794</v>
      </c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0:E94 E53:E87 E34:E51 E22:E32 F22:F94 G34:I51 G22:I32 G90:I94 G53:I8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M598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37" hidden="1" customWidth="1"/>
    <col min="2" max="2" width="10.125" style="237" customWidth="1"/>
    <col min="3" max="3" width="13.25390625" style="237" customWidth="1"/>
    <col min="4" max="4" width="90.375" style="238" customWidth="1"/>
    <col min="5" max="5" width="18.75390625" style="237" customWidth="1"/>
    <col min="6" max="7" width="17.75390625" style="237" customWidth="1"/>
    <col min="8" max="8" width="20.00390625" style="237" bestFit="1" customWidth="1"/>
    <col min="9" max="10" width="17.75390625" style="237" customWidth="1"/>
    <col min="11" max="11" width="20.00390625" style="237" bestFit="1" customWidth="1"/>
    <col min="12" max="12" width="17.75390625" style="237" customWidth="1"/>
    <col min="13" max="13" width="9.875" style="243" hidden="1" customWidth="1"/>
    <col min="14" max="14" width="1.625" style="244" customWidth="1"/>
    <col min="15" max="16" width="21.75390625" style="237" customWidth="1"/>
    <col min="17" max="18" width="21.75390625" style="241" customWidth="1"/>
    <col min="19" max="19" width="1.625" style="280" customWidth="1"/>
    <col min="20" max="21" width="21.75390625" style="237" customWidth="1"/>
    <col min="22" max="23" width="21.75390625" style="241" customWidth="1"/>
    <col min="24" max="24" width="21.75390625" style="237" customWidth="1"/>
    <col min="25" max="26" width="21.75390625" style="241" customWidth="1"/>
    <col min="27" max="27" width="30.00390625" style="237" customWidth="1"/>
    <col min="28" max="28" width="11.75390625" style="237" customWidth="1"/>
    <col min="29" max="16384" width="9.125" style="237" customWidth="1"/>
  </cols>
  <sheetData>
    <row r="1" spans="1:28" ht="18.75" customHeight="1" hidden="1">
      <c r="A1" s="237" t="s">
        <v>185</v>
      </c>
      <c r="B1" s="237" t="s">
        <v>186</v>
      </c>
      <c r="C1" s="237" t="s">
        <v>187</v>
      </c>
      <c r="D1" s="238" t="s">
        <v>188</v>
      </c>
      <c r="E1" s="237" t="s">
        <v>189</v>
      </c>
      <c r="F1" s="237" t="s">
        <v>190</v>
      </c>
      <c r="G1" s="237" t="s">
        <v>190</v>
      </c>
      <c r="H1" s="237" t="s">
        <v>190</v>
      </c>
      <c r="I1" s="237" t="s">
        <v>190</v>
      </c>
      <c r="J1" s="237" t="s">
        <v>190</v>
      </c>
      <c r="K1" s="237" t="s">
        <v>190</v>
      </c>
      <c r="L1" s="237" t="s">
        <v>190</v>
      </c>
      <c r="M1" s="239" t="s">
        <v>191</v>
      </c>
      <c r="N1" s="240"/>
      <c r="O1" s="237" t="s">
        <v>192</v>
      </c>
      <c r="P1" s="237" t="s">
        <v>193</v>
      </c>
      <c r="Q1" s="241" t="s">
        <v>194</v>
      </c>
      <c r="R1" s="241" t="s">
        <v>195</v>
      </c>
      <c r="S1" s="242"/>
      <c r="T1" s="237" t="s">
        <v>192</v>
      </c>
      <c r="U1" s="237" t="s">
        <v>193</v>
      </c>
      <c r="V1" s="241" t="s">
        <v>194</v>
      </c>
      <c r="W1" s="241" t="s">
        <v>195</v>
      </c>
      <c r="X1" s="237" t="s">
        <v>193</v>
      </c>
      <c r="Y1" s="241" t="s">
        <v>194</v>
      </c>
      <c r="Z1" s="241" t="s">
        <v>195</v>
      </c>
      <c r="AB1" s="569"/>
    </row>
    <row r="2" spans="1:19" ht="12.75" customHeight="1">
      <c r="A2" s="237">
        <v>1</v>
      </c>
      <c r="M2" s="243">
        <v>1</v>
      </c>
      <c r="S2" s="245"/>
    </row>
    <row r="3" spans="5:25" ht="15">
      <c r="E3" s="246"/>
      <c r="M3" s="243">
        <v>1</v>
      </c>
      <c r="O3" s="246"/>
      <c r="Q3" s="247"/>
      <c r="S3" s="245"/>
      <c r="T3" s="246"/>
      <c r="V3" s="247"/>
      <c r="Y3" s="247"/>
    </row>
    <row r="4" spans="5:20" ht="15">
      <c r="E4" s="248"/>
      <c r="M4" s="243">
        <v>1</v>
      </c>
      <c r="O4" s="248"/>
      <c r="S4" s="245"/>
      <c r="T4" s="248"/>
    </row>
    <row r="5" spans="3:26" ht="15">
      <c r="C5" s="133"/>
      <c r="E5" s="237" t="s">
        <v>946</v>
      </c>
      <c r="F5" s="237" t="s">
        <v>946</v>
      </c>
      <c r="G5" s="237" t="s">
        <v>946</v>
      </c>
      <c r="H5" s="237" t="s">
        <v>946</v>
      </c>
      <c r="I5" s="237" t="s">
        <v>946</v>
      </c>
      <c r="J5" s="237" t="s">
        <v>946</v>
      </c>
      <c r="K5" s="237" t="s">
        <v>946</v>
      </c>
      <c r="L5" s="237" t="s">
        <v>946</v>
      </c>
      <c r="M5" s="243">
        <v>1</v>
      </c>
      <c r="O5" s="237" t="s">
        <v>946</v>
      </c>
      <c r="P5" s="237" t="s">
        <v>946</v>
      </c>
      <c r="Q5" s="241" t="s">
        <v>946</v>
      </c>
      <c r="R5" s="241" t="s">
        <v>946</v>
      </c>
      <c r="S5" s="245"/>
      <c r="T5" s="237" t="s">
        <v>946</v>
      </c>
      <c r="U5" s="237" t="s">
        <v>946</v>
      </c>
      <c r="V5" s="241" t="s">
        <v>946</v>
      </c>
      <c r="W5" s="241" t="s">
        <v>946</v>
      </c>
      <c r="X5" s="237" t="s">
        <v>946</v>
      </c>
      <c r="Y5" s="241" t="s">
        <v>946</v>
      </c>
      <c r="Z5" s="241" t="s">
        <v>946</v>
      </c>
    </row>
    <row r="6" spans="3:26" ht="15">
      <c r="C6" s="249"/>
      <c r="D6" s="250"/>
      <c r="E6" s="248"/>
      <c r="F6" s="237" t="s">
        <v>946</v>
      </c>
      <c r="G6" s="237" t="s">
        <v>946</v>
      </c>
      <c r="H6" s="237" t="s">
        <v>946</v>
      </c>
      <c r="I6" s="237" t="s">
        <v>946</v>
      </c>
      <c r="J6" s="237" t="s">
        <v>946</v>
      </c>
      <c r="K6" s="237" t="s">
        <v>946</v>
      </c>
      <c r="L6" s="237" t="s">
        <v>946</v>
      </c>
      <c r="M6" s="243">
        <v>1</v>
      </c>
      <c r="O6" s="248"/>
      <c r="P6" s="237" t="s">
        <v>946</v>
      </c>
      <c r="R6" s="241" t="s">
        <v>946</v>
      </c>
      <c r="S6" s="245"/>
      <c r="T6" s="248"/>
      <c r="U6" s="237" t="s">
        <v>946</v>
      </c>
      <c r="W6" s="241" t="s">
        <v>946</v>
      </c>
      <c r="X6" s="237" t="s">
        <v>946</v>
      </c>
      <c r="Z6" s="241" t="s">
        <v>946</v>
      </c>
    </row>
    <row r="7" spans="2:26" ht="49.5" customHeight="1">
      <c r="B7" s="862" t="s">
        <v>1811</v>
      </c>
      <c r="C7" s="863"/>
      <c r="D7" s="863"/>
      <c r="F7" s="251"/>
      <c r="G7" s="251"/>
      <c r="H7" s="251"/>
      <c r="I7" s="251"/>
      <c r="J7" s="251"/>
      <c r="K7" s="251"/>
      <c r="L7" s="251"/>
      <c r="M7" s="243">
        <v>1</v>
      </c>
      <c r="O7" s="248"/>
      <c r="P7" s="237" t="s">
        <v>946</v>
      </c>
      <c r="R7" s="241" t="s">
        <v>946</v>
      </c>
      <c r="S7" s="245"/>
      <c r="T7" s="248"/>
      <c r="U7" s="237" t="s">
        <v>946</v>
      </c>
      <c r="W7" s="241" t="s">
        <v>946</v>
      </c>
      <c r="X7" s="237" t="s">
        <v>946</v>
      </c>
      <c r="Z7" s="241" t="s">
        <v>946</v>
      </c>
    </row>
    <row r="8" spans="3:26" ht="15">
      <c r="C8" s="249"/>
      <c r="D8" s="250"/>
      <c r="E8" s="251" t="s">
        <v>947</v>
      </c>
      <c r="F8" s="251" t="s">
        <v>1766</v>
      </c>
      <c r="G8" s="251"/>
      <c r="H8" s="251"/>
      <c r="I8" s="251"/>
      <c r="J8" s="251"/>
      <c r="K8" s="251"/>
      <c r="L8" s="251"/>
      <c r="M8" s="243">
        <v>1</v>
      </c>
      <c r="O8" s="248"/>
      <c r="P8" s="237" t="s">
        <v>946</v>
      </c>
      <c r="R8" s="241" t="s">
        <v>946</v>
      </c>
      <c r="S8" s="245"/>
      <c r="T8" s="248"/>
      <c r="U8" s="237" t="s">
        <v>946</v>
      </c>
      <c r="W8" s="241" t="s">
        <v>946</v>
      </c>
      <c r="X8" s="237" t="s">
        <v>946</v>
      </c>
      <c r="Z8" s="241" t="s">
        <v>946</v>
      </c>
    </row>
    <row r="9" spans="2:26" ht="36.75" customHeight="1">
      <c r="B9" s="857"/>
      <c r="C9" s="858"/>
      <c r="D9" s="858"/>
      <c r="E9" s="567">
        <v>42005</v>
      </c>
      <c r="F9" s="252">
        <v>42277</v>
      </c>
      <c r="G9" s="251"/>
      <c r="H9" s="251"/>
      <c r="I9" s="251"/>
      <c r="J9" s="251"/>
      <c r="K9" s="251"/>
      <c r="L9" s="251"/>
      <c r="M9" s="243">
        <v>1</v>
      </c>
      <c r="O9" s="248"/>
      <c r="P9" s="237" t="s">
        <v>946</v>
      </c>
      <c r="R9" s="241" t="s">
        <v>946</v>
      </c>
      <c r="S9" s="245"/>
      <c r="T9" s="248"/>
      <c r="U9" s="237" t="s">
        <v>946</v>
      </c>
      <c r="W9" s="241" t="s">
        <v>946</v>
      </c>
      <c r="X9" s="237" t="s">
        <v>946</v>
      </c>
      <c r="Z9" s="241" t="s">
        <v>946</v>
      </c>
    </row>
    <row r="10" spans="2:26" ht="15">
      <c r="B10" s="253" t="s">
        <v>1683</v>
      </c>
      <c r="E10" s="251"/>
      <c r="F10" s="251"/>
      <c r="G10" s="251"/>
      <c r="H10" s="251"/>
      <c r="I10" s="251"/>
      <c r="J10" s="251"/>
      <c r="K10" s="251"/>
      <c r="L10" s="251"/>
      <c r="M10" s="243">
        <v>1</v>
      </c>
      <c r="O10" s="248"/>
      <c r="P10" s="237" t="s">
        <v>946</v>
      </c>
      <c r="R10" s="241" t="s">
        <v>946</v>
      </c>
      <c r="S10" s="245"/>
      <c r="T10" s="248"/>
      <c r="U10" s="237" t="s">
        <v>946</v>
      </c>
      <c r="W10" s="241" t="s">
        <v>946</v>
      </c>
      <c r="X10" s="237" t="s">
        <v>946</v>
      </c>
      <c r="Z10" s="241" t="s">
        <v>946</v>
      </c>
    </row>
    <row r="11" spans="2:26" ht="10.5" customHeight="1" thickBot="1">
      <c r="B11" s="253"/>
      <c r="E11" s="253"/>
      <c r="G11" s="251"/>
      <c r="H11" s="251"/>
      <c r="J11" s="251"/>
      <c r="K11" s="251"/>
      <c r="L11" s="251"/>
      <c r="M11" s="243">
        <v>1</v>
      </c>
      <c r="O11" s="248"/>
      <c r="P11" s="237" t="s">
        <v>946</v>
      </c>
      <c r="R11" s="241" t="s">
        <v>946</v>
      </c>
      <c r="S11" s="245"/>
      <c r="T11" s="248"/>
      <c r="U11" s="237" t="s">
        <v>946</v>
      </c>
      <c r="W11" s="241" t="s">
        <v>946</v>
      </c>
      <c r="X11" s="237" t="s">
        <v>946</v>
      </c>
      <c r="Z11" s="241" t="s">
        <v>946</v>
      </c>
    </row>
    <row r="12" spans="2:26" ht="39" customHeight="1" thickBot="1" thickTop="1">
      <c r="B12" s="857" t="s">
        <v>1403</v>
      </c>
      <c r="C12" s="858"/>
      <c r="D12" s="858"/>
      <c r="E12" s="251" t="s">
        <v>948</v>
      </c>
      <c r="F12" s="254" t="s">
        <v>1402</v>
      </c>
      <c r="G12" s="251"/>
      <c r="H12" s="251"/>
      <c r="I12" s="251"/>
      <c r="J12" s="251"/>
      <c r="K12" s="251"/>
      <c r="L12" s="251"/>
      <c r="M12" s="243">
        <v>1</v>
      </c>
      <c r="O12" s="248"/>
      <c r="P12" s="237" t="s">
        <v>946</v>
      </c>
      <c r="R12" s="241" t="s">
        <v>946</v>
      </c>
      <c r="S12" s="245"/>
      <c r="T12" s="248"/>
      <c r="U12" s="237" t="s">
        <v>946</v>
      </c>
      <c r="W12" s="241" t="s">
        <v>946</v>
      </c>
      <c r="X12" s="237" t="s">
        <v>946</v>
      </c>
      <c r="Z12" s="241" t="s">
        <v>946</v>
      </c>
    </row>
    <row r="13" spans="2:26" ht="15.75" thickTop="1">
      <c r="B13" s="253" t="s">
        <v>1684</v>
      </c>
      <c r="E13" s="255" t="s">
        <v>949</v>
      </c>
      <c r="F13" s="256" t="s">
        <v>946</v>
      </c>
      <c r="G13" s="256" t="s">
        <v>946</v>
      </c>
      <c r="H13" s="256" t="s">
        <v>946</v>
      </c>
      <c r="I13" s="256" t="s">
        <v>946</v>
      </c>
      <c r="J13" s="256" t="s">
        <v>946</v>
      </c>
      <c r="K13" s="256" t="s">
        <v>946</v>
      </c>
      <c r="L13" s="256" t="s">
        <v>946</v>
      </c>
      <c r="M13" s="243">
        <v>1</v>
      </c>
      <c r="O13" s="248"/>
      <c r="P13" s="237" t="s">
        <v>946</v>
      </c>
      <c r="R13" s="241" t="s">
        <v>946</v>
      </c>
      <c r="S13" s="245"/>
      <c r="T13" s="248"/>
      <c r="U13" s="237" t="s">
        <v>946</v>
      </c>
      <c r="W13" s="241" t="s">
        <v>946</v>
      </c>
      <c r="X13" s="237" t="s">
        <v>946</v>
      </c>
      <c r="Z13" s="241" t="s">
        <v>946</v>
      </c>
    </row>
    <row r="14" spans="2:26" ht="7.5" customHeight="1">
      <c r="B14" s="253"/>
      <c r="F14" s="251"/>
      <c r="G14" s="251"/>
      <c r="H14" s="251"/>
      <c r="I14" s="251"/>
      <c r="J14" s="251"/>
      <c r="K14" s="251"/>
      <c r="L14" s="251"/>
      <c r="M14" s="243">
        <v>1</v>
      </c>
      <c r="O14" s="255"/>
      <c r="P14" s="256"/>
      <c r="Q14" s="257"/>
      <c r="R14" s="258"/>
      <c r="S14" s="245"/>
      <c r="T14" s="255"/>
      <c r="U14" s="256"/>
      <c r="V14" s="257"/>
      <c r="W14" s="258"/>
      <c r="X14" s="256"/>
      <c r="Y14" s="257"/>
      <c r="Z14" s="258"/>
    </row>
    <row r="15" spans="2:26" ht="7.5" customHeight="1">
      <c r="B15" s="253"/>
      <c r="F15" s="251"/>
      <c r="G15" s="251"/>
      <c r="H15" s="251"/>
      <c r="I15" s="251"/>
      <c r="J15" s="251"/>
      <c r="K15" s="251"/>
      <c r="L15" s="251"/>
      <c r="M15" s="243">
        <v>1</v>
      </c>
      <c r="O15" s="255"/>
      <c r="P15" s="256"/>
      <c r="Q15" s="257"/>
      <c r="R15" s="258"/>
      <c r="S15" s="245"/>
      <c r="T15" s="255"/>
      <c r="U15" s="256"/>
      <c r="V15" s="257"/>
      <c r="W15" s="258"/>
      <c r="X15" s="256"/>
      <c r="Y15" s="257"/>
      <c r="Z15" s="258"/>
    </row>
    <row r="16" spans="1:26" ht="18.75" customHeight="1">
      <c r="A16" s="249"/>
      <c r="B16" s="134"/>
      <c r="C16" s="134"/>
      <c r="D16" s="134"/>
      <c r="E16" s="133"/>
      <c r="F16" s="251"/>
      <c r="G16" s="251"/>
      <c r="H16" s="251"/>
      <c r="I16" s="251"/>
      <c r="J16" s="251"/>
      <c r="K16" s="251"/>
      <c r="L16" s="251"/>
      <c r="M16" s="243">
        <v>1</v>
      </c>
      <c r="O16" s="255"/>
      <c r="P16" s="256"/>
      <c r="Q16" s="257"/>
      <c r="R16" s="258"/>
      <c r="S16" s="245"/>
      <c r="T16" s="255"/>
      <c r="U16" s="256"/>
      <c r="V16" s="257"/>
      <c r="W16" s="258"/>
      <c r="X16" s="256"/>
      <c r="Y16" s="257"/>
      <c r="Z16" s="258"/>
    </row>
    <row r="17" spans="1:26" ht="26.25" customHeight="1">
      <c r="A17" s="249"/>
      <c r="B17" s="134"/>
      <c r="C17" s="133"/>
      <c r="D17" s="517" t="s">
        <v>1595</v>
      </c>
      <c r="E17" s="835">
        <v>33</v>
      </c>
      <c r="F17" s="251"/>
      <c r="G17" s="251"/>
      <c r="H17" s="251"/>
      <c r="I17" s="251"/>
      <c r="J17" s="251"/>
      <c r="K17" s="251"/>
      <c r="L17" s="251"/>
      <c r="M17" s="243">
        <v>1</v>
      </c>
      <c r="Q17" s="237"/>
      <c r="R17" s="237"/>
      <c r="S17" s="245"/>
      <c r="V17" s="237"/>
      <c r="W17" s="237"/>
      <c r="Y17" s="237"/>
      <c r="Z17" s="237"/>
    </row>
    <row r="18" spans="3:26" ht="15.75" thickBot="1">
      <c r="C18" s="249"/>
      <c r="D18" s="250"/>
      <c r="F18" s="259"/>
      <c r="G18" s="259"/>
      <c r="H18" s="259"/>
      <c r="I18" s="259"/>
      <c r="J18" s="259"/>
      <c r="K18" s="259"/>
      <c r="L18" s="259" t="s">
        <v>950</v>
      </c>
      <c r="M18" s="243">
        <v>1</v>
      </c>
      <c r="Q18" s="237"/>
      <c r="R18" s="237"/>
      <c r="S18" s="245"/>
      <c r="V18" s="237"/>
      <c r="W18" s="237"/>
      <c r="Y18" s="237"/>
      <c r="Z18" s="237"/>
    </row>
    <row r="19" spans="1:26" ht="16.5" customHeight="1" thickBot="1">
      <c r="A19" s="249"/>
      <c r="B19" s="136"/>
      <c r="C19" s="744"/>
      <c r="D19" s="260" t="s">
        <v>951</v>
      </c>
      <c r="E19" s="925" t="s">
        <v>1821</v>
      </c>
      <c r="F19" s="926"/>
      <c r="G19" s="926"/>
      <c r="H19" s="927"/>
      <c r="I19" s="928" t="s">
        <v>1822</v>
      </c>
      <c r="J19" s="929"/>
      <c r="K19" s="929"/>
      <c r="L19" s="930"/>
      <c r="M19" s="243">
        <v>1</v>
      </c>
      <c r="N19" s="262"/>
      <c r="Q19" s="237"/>
      <c r="R19" s="237"/>
      <c r="S19" s="245"/>
      <c r="V19" s="237"/>
      <c r="W19" s="237"/>
      <c r="Y19" s="237"/>
      <c r="Z19" s="237"/>
    </row>
    <row r="20" spans="2:26" ht="64.5" customHeight="1" thickBot="1">
      <c r="B20" s="263" t="s">
        <v>48</v>
      </c>
      <c r="C20" s="265" t="s">
        <v>952</v>
      </c>
      <c r="D20" s="137" t="s">
        <v>953</v>
      </c>
      <c r="E20" s="840" t="s">
        <v>1823</v>
      </c>
      <c r="F20" s="841" t="s">
        <v>1695</v>
      </c>
      <c r="G20" s="841" t="s">
        <v>1696</v>
      </c>
      <c r="H20" s="841" t="s">
        <v>1694</v>
      </c>
      <c r="I20" s="839" t="s">
        <v>1695</v>
      </c>
      <c r="J20" s="839" t="s">
        <v>1696</v>
      </c>
      <c r="K20" s="839" t="s">
        <v>1694</v>
      </c>
      <c r="L20" s="842" t="s">
        <v>1265</v>
      </c>
      <c r="M20" s="243">
        <v>1</v>
      </c>
      <c r="N20" s="262"/>
      <c r="Q20" s="237"/>
      <c r="R20" s="237"/>
      <c r="S20" s="245"/>
      <c r="V20" s="237"/>
      <c r="W20" s="237"/>
      <c r="Y20" s="237"/>
      <c r="Z20" s="237"/>
    </row>
    <row r="21" spans="2:26" ht="18.75" thickBot="1">
      <c r="B21" s="266"/>
      <c r="C21" s="462"/>
      <c r="D21" s="268" t="s">
        <v>954</v>
      </c>
      <c r="E21" s="331" t="s">
        <v>203</v>
      </c>
      <c r="F21" s="331" t="s">
        <v>204</v>
      </c>
      <c r="G21" s="331" t="s">
        <v>1279</v>
      </c>
      <c r="H21" s="331" t="s">
        <v>1280</v>
      </c>
      <c r="I21" s="331" t="s">
        <v>1238</v>
      </c>
      <c r="J21" s="331" t="s">
        <v>1824</v>
      </c>
      <c r="K21" s="331" t="s">
        <v>1825</v>
      </c>
      <c r="L21" s="580" t="s">
        <v>1839</v>
      </c>
      <c r="M21" s="243">
        <v>1</v>
      </c>
      <c r="N21" s="262"/>
      <c r="Q21" s="237"/>
      <c r="R21" s="237"/>
      <c r="S21" s="245"/>
      <c r="V21" s="237"/>
      <c r="W21" s="237"/>
      <c r="Y21" s="237"/>
      <c r="Z21" s="237"/>
    </row>
    <row r="22" spans="1:28" s="269" customFormat="1" ht="15.75">
      <c r="A22" s="269">
        <v>5</v>
      </c>
      <c r="B22" s="138">
        <v>100</v>
      </c>
      <c r="C22" s="864" t="s">
        <v>955</v>
      </c>
      <c r="D22" s="864"/>
      <c r="E22" s="782">
        <f aca="true" t="shared" si="0" ref="E22:L22">SUM(E23:E27)</f>
        <v>0</v>
      </c>
      <c r="F22" s="782">
        <f t="shared" si="0"/>
        <v>0</v>
      </c>
      <c r="G22" s="523">
        <f t="shared" si="0"/>
        <v>0</v>
      </c>
      <c r="H22" s="787">
        <f>SUM(H23:H27)</f>
        <v>0</v>
      </c>
      <c r="I22" s="782">
        <f t="shared" si="0"/>
        <v>0</v>
      </c>
      <c r="J22" s="523">
        <f t="shared" si="0"/>
        <v>0</v>
      </c>
      <c r="K22" s="787">
        <f t="shared" si="0"/>
        <v>0</v>
      </c>
      <c r="L22" s="570">
        <f t="shared" si="0"/>
        <v>0</v>
      </c>
      <c r="M22" s="243">
        <f>(IF($E22&lt;&gt;0,$M$2,IF($L22&lt;&gt;0,$M$2,"")))</f>
      </c>
      <c r="N22" s="271"/>
      <c r="S22" s="245"/>
      <c r="AB22" s="237"/>
    </row>
    <row r="23" spans="1:26" ht="18.75" customHeight="1">
      <c r="A23" s="237">
        <v>10</v>
      </c>
      <c r="B23" s="139"/>
      <c r="C23" s="140">
        <v>101</v>
      </c>
      <c r="D23" s="141" t="s">
        <v>956</v>
      </c>
      <c r="E23" s="539">
        <f>F23+G23+H23</f>
        <v>0</v>
      </c>
      <c r="F23" s="539"/>
      <c r="G23" s="539"/>
      <c r="H23" s="788"/>
      <c r="I23" s="539"/>
      <c r="J23" s="539"/>
      <c r="K23" s="788"/>
      <c r="L23" s="571">
        <f>I23+J23+K23</f>
        <v>0</v>
      </c>
      <c r="M23" s="243">
        <f aca="true" t="shared" si="1" ref="M23:M86">(IF($E23&lt;&gt;0,$M$2,IF($L23&lt;&gt;0,$M$2,"")))</f>
      </c>
      <c r="N23" s="271"/>
      <c r="Q23" s="237"/>
      <c r="R23" s="237"/>
      <c r="S23" s="245"/>
      <c r="V23" s="237"/>
      <c r="W23" s="237"/>
      <c r="Y23" s="237"/>
      <c r="Z23" s="237"/>
    </row>
    <row r="24" spans="1:28" ht="18.75" customHeight="1">
      <c r="A24" s="237">
        <v>15</v>
      </c>
      <c r="B24" s="139"/>
      <c r="C24" s="140">
        <v>102</v>
      </c>
      <c r="D24" s="142" t="s">
        <v>134</v>
      </c>
      <c r="E24" s="539">
        <f>F24+G24+H24</f>
        <v>0</v>
      </c>
      <c r="F24" s="539"/>
      <c r="G24" s="539"/>
      <c r="H24" s="788"/>
      <c r="I24" s="539"/>
      <c r="J24" s="539"/>
      <c r="K24" s="788"/>
      <c r="L24" s="571">
        <f>I24+J24+K24</f>
        <v>0</v>
      </c>
      <c r="M24" s="243">
        <f t="shared" si="1"/>
      </c>
      <c r="N24" s="271"/>
      <c r="Q24" s="237"/>
      <c r="R24" s="237"/>
      <c r="S24" s="245"/>
      <c r="V24" s="237"/>
      <c r="W24" s="237"/>
      <c r="Y24" s="237"/>
      <c r="Z24" s="237"/>
      <c r="AB24" s="269"/>
    </row>
    <row r="25" spans="1:26" ht="18.75" customHeight="1">
      <c r="A25" s="237">
        <v>20</v>
      </c>
      <c r="B25" s="139"/>
      <c r="C25" s="140">
        <v>103</v>
      </c>
      <c r="D25" s="142" t="s">
        <v>135</v>
      </c>
      <c r="E25" s="539">
        <f>F25+G25+H25</f>
        <v>0</v>
      </c>
      <c r="F25" s="539"/>
      <c r="G25" s="524"/>
      <c r="H25" s="788"/>
      <c r="I25" s="539"/>
      <c r="J25" s="524"/>
      <c r="K25" s="788"/>
      <c r="L25" s="571">
        <f>I25+J25+K25</f>
        <v>0</v>
      </c>
      <c r="M25" s="243">
        <f t="shared" si="1"/>
      </c>
      <c r="N25" s="271"/>
      <c r="Q25" s="237"/>
      <c r="R25" s="237"/>
      <c r="S25" s="245"/>
      <c r="V25" s="237"/>
      <c r="W25" s="237"/>
      <c r="Y25" s="237"/>
      <c r="Z25" s="237"/>
    </row>
    <row r="26" spans="1:26" ht="18.75" customHeight="1">
      <c r="A26" s="237">
        <v>20</v>
      </c>
      <c r="B26" s="139"/>
      <c r="C26" s="140">
        <v>108</v>
      </c>
      <c r="D26" s="518" t="s">
        <v>196</v>
      </c>
      <c r="E26" s="539">
        <f>F26+G26+H26</f>
        <v>0</v>
      </c>
      <c r="F26" s="539"/>
      <c r="G26" s="539"/>
      <c r="H26" s="788"/>
      <c r="I26" s="539"/>
      <c r="J26" s="539"/>
      <c r="K26" s="788"/>
      <c r="L26" s="571">
        <f>I26+J26+K26</f>
        <v>0</v>
      </c>
      <c r="M26" s="243">
        <f t="shared" si="1"/>
      </c>
      <c r="N26" s="271"/>
      <c r="Q26" s="237"/>
      <c r="R26" s="237"/>
      <c r="S26" s="245"/>
      <c r="V26" s="237"/>
      <c r="W26" s="237"/>
      <c r="Y26" s="237"/>
      <c r="Z26" s="237"/>
    </row>
    <row r="27" spans="1:26" ht="30.75" customHeight="1">
      <c r="A27" s="273">
        <v>21</v>
      </c>
      <c r="B27" s="139"/>
      <c r="C27" s="140">
        <v>109</v>
      </c>
      <c r="D27" s="519" t="s">
        <v>1284</v>
      </c>
      <c r="E27" s="539">
        <f>F27+G27+H27</f>
        <v>0</v>
      </c>
      <c r="F27" s="539"/>
      <c r="G27" s="539"/>
      <c r="H27" s="788"/>
      <c r="I27" s="539"/>
      <c r="J27" s="539"/>
      <c r="K27" s="788"/>
      <c r="L27" s="571">
        <f>I27+J27+K27</f>
        <v>0</v>
      </c>
      <c r="M27" s="243">
        <f t="shared" si="1"/>
      </c>
      <c r="N27" s="271"/>
      <c r="Q27" s="237"/>
      <c r="R27" s="237"/>
      <c r="S27" s="245"/>
      <c r="V27" s="237"/>
      <c r="W27" s="237"/>
      <c r="Y27" s="237"/>
      <c r="Z27" s="237"/>
    </row>
    <row r="28" spans="1:28" s="274" customFormat="1" ht="15.75">
      <c r="A28" s="274">
        <v>25</v>
      </c>
      <c r="B28" s="143">
        <v>200</v>
      </c>
      <c r="C28" s="859" t="s">
        <v>136</v>
      </c>
      <c r="D28" s="859"/>
      <c r="E28" s="525">
        <f aca="true" t="shared" si="2" ref="E28:L28">SUM(E29:E32)</f>
        <v>0</v>
      </c>
      <c r="F28" s="525">
        <f t="shared" si="2"/>
        <v>0</v>
      </c>
      <c r="G28" s="525">
        <f t="shared" si="2"/>
        <v>0</v>
      </c>
      <c r="H28" s="789">
        <f>SUM(H29:H32)</f>
        <v>0</v>
      </c>
      <c r="I28" s="525">
        <f t="shared" si="2"/>
        <v>0</v>
      </c>
      <c r="J28" s="525">
        <f t="shared" si="2"/>
        <v>0</v>
      </c>
      <c r="K28" s="789">
        <f t="shared" si="2"/>
        <v>0</v>
      </c>
      <c r="L28" s="275">
        <f t="shared" si="2"/>
        <v>0</v>
      </c>
      <c r="M28" s="243">
        <f t="shared" si="1"/>
      </c>
      <c r="N28" s="271"/>
      <c r="S28" s="245"/>
      <c r="AB28" s="237"/>
    </row>
    <row r="29" spans="1:26" ht="15.75">
      <c r="A29" s="237">
        <v>30</v>
      </c>
      <c r="B29" s="144"/>
      <c r="C29" s="140">
        <v>201</v>
      </c>
      <c r="D29" s="141" t="s">
        <v>137</v>
      </c>
      <c r="E29" s="539">
        <f aca="true" t="shared" si="3" ref="E29:E92">F29+G29+H29</f>
        <v>0</v>
      </c>
      <c r="F29" s="539"/>
      <c r="G29" s="539"/>
      <c r="H29" s="788"/>
      <c r="I29" s="539"/>
      <c r="J29" s="539"/>
      <c r="K29" s="788"/>
      <c r="L29" s="571">
        <f>I29+J29+K29</f>
        <v>0</v>
      </c>
      <c r="M29" s="243">
        <f t="shared" si="1"/>
      </c>
      <c r="N29" s="271"/>
      <c r="Q29" s="237"/>
      <c r="R29" s="237"/>
      <c r="S29" s="245"/>
      <c r="V29" s="237"/>
      <c r="W29" s="237"/>
      <c r="Y29" s="237"/>
      <c r="Z29" s="237"/>
    </row>
    <row r="30" spans="1:28" ht="15.75">
      <c r="A30" s="237">
        <v>35</v>
      </c>
      <c r="B30" s="144"/>
      <c r="C30" s="140">
        <v>202</v>
      </c>
      <c r="D30" s="142" t="s">
        <v>138</v>
      </c>
      <c r="E30" s="539">
        <f t="shared" si="3"/>
        <v>0</v>
      </c>
      <c r="F30" s="539"/>
      <c r="G30" s="539"/>
      <c r="H30" s="788"/>
      <c r="I30" s="539"/>
      <c r="J30" s="539"/>
      <c r="K30" s="788"/>
      <c r="L30" s="571">
        <f>I30+J30+K30</f>
        <v>0</v>
      </c>
      <c r="M30" s="243">
        <f t="shared" si="1"/>
      </c>
      <c r="N30" s="271"/>
      <c r="Q30" s="237"/>
      <c r="R30" s="237"/>
      <c r="S30" s="245"/>
      <c r="V30" s="237"/>
      <c r="W30" s="237"/>
      <c r="Y30" s="237"/>
      <c r="Z30" s="237"/>
      <c r="AB30" s="274"/>
    </row>
    <row r="31" spans="1:26" ht="15.75">
      <c r="A31" s="237">
        <v>40</v>
      </c>
      <c r="B31" s="144"/>
      <c r="C31" s="140">
        <v>203</v>
      </c>
      <c r="D31" s="142" t="s">
        <v>139</v>
      </c>
      <c r="E31" s="539">
        <f t="shared" si="3"/>
        <v>0</v>
      </c>
      <c r="F31" s="539"/>
      <c r="G31" s="539"/>
      <c r="H31" s="788"/>
      <c r="I31" s="539"/>
      <c r="J31" s="539"/>
      <c r="K31" s="788"/>
      <c r="L31" s="571">
        <f>I31+J31+K31</f>
        <v>0</v>
      </c>
      <c r="M31" s="243">
        <f t="shared" si="1"/>
      </c>
      <c r="N31" s="271"/>
      <c r="Q31" s="237"/>
      <c r="R31" s="237"/>
      <c r="S31" s="245"/>
      <c r="V31" s="237"/>
      <c r="W31" s="237"/>
      <c r="Y31" s="237"/>
      <c r="Z31" s="237"/>
    </row>
    <row r="32" spans="1:26" ht="15.75">
      <c r="A32" s="237">
        <v>45</v>
      </c>
      <c r="B32" s="144"/>
      <c r="C32" s="140">
        <v>204</v>
      </c>
      <c r="D32" s="145" t="s">
        <v>140</v>
      </c>
      <c r="E32" s="539">
        <f t="shared" si="3"/>
        <v>0</v>
      </c>
      <c r="F32" s="539"/>
      <c r="G32" s="539"/>
      <c r="H32" s="788"/>
      <c r="I32" s="539"/>
      <c r="J32" s="539"/>
      <c r="K32" s="788"/>
      <c r="L32" s="571">
        <f>I32+J32+K32</f>
        <v>0</v>
      </c>
      <c r="M32" s="243">
        <f t="shared" si="1"/>
      </c>
      <c r="N32" s="271"/>
      <c r="Q32" s="237"/>
      <c r="R32" s="237"/>
      <c r="S32" s="245"/>
      <c r="V32" s="237"/>
      <c r="W32" s="237"/>
      <c r="Y32" s="237"/>
      <c r="Z32" s="237"/>
    </row>
    <row r="33" spans="1:28" s="274" customFormat="1" ht="32.25" customHeight="1">
      <c r="A33" s="274">
        <v>50</v>
      </c>
      <c r="B33" s="143">
        <v>400</v>
      </c>
      <c r="C33" s="865" t="s">
        <v>141</v>
      </c>
      <c r="D33" s="865"/>
      <c r="E33" s="525">
        <f aca="true" t="shared" si="4" ref="E33:L33">SUM(E34:E38)</f>
        <v>0</v>
      </c>
      <c r="F33" s="525">
        <f t="shared" si="4"/>
        <v>0</v>
      </c>
      <c r="G33" s="525">
        <f t="shared" si="4"/>
        <v>0</v>
      </c>
      <c r="H33" s="789">
        <f>SUM(H34:H38)</f>
        <v>0</v>
      </c>
      <c r="I33" s="525">
        <f t="shared" si="4"/>
        <v>0</v>
      </c>
      <c r="J33" s="525">
        <f t="shared" si="4"/>
        <v>0</v>
      </c>
      <c r="K33" s="789">
        <f t="shared" si="4"/>
        <v>0</v>
      </c>
      <c r="L33" s="275">
        <f t="shared" si="4"/>
        <v>0</v>
      </c>
      <c r="M33" s="243">
        <f t="shared" si="1"/>
      </c>
      <c r="N33" s="271"/>
      <c r="S33" s="245"/>
      <c r="AB33" s="237"/>
    </row>
    <row r="34" spans="1:26" ht="35.25" customHeight="1">
      <c r="A34" s="237">
        <v>55</v>
      </c>
      <c r="B34" s="139"/>
      <c r="C34" s="140">
        <v>401</v>
      </c>
      <c r="D34" s="520" t="s">
        <v>142</v>
      </c>
      <c r="E34" s="539">
        <f t="shared" si="3"/>
        <v>0</v>
      </c>
      <c r="F34" s="539"/>
      <c r="G34" s="539"/>
      <c r="H34" s="788"/>
      <c r="I34" s="539"/>
      <c r="J34" s="539"/>
      <c r="K34" s="788"/>
      <c r="L34" s="571">
        <f>I34+J34+K34</f>
        <v>0</v>
      </c>
      <c r="M34" s="243">
        <f t="shared" si="1"/>
      </c>
      <c r="N34" s="271"/>
      <c r="Q34" s="237"/>
      <c r="R34" s="237"/>
      <c r="S34" s="245"/>
      <c r="V34" s="237"/>
      <c r="W34" s="237"/>
      <c r="Y34" s="237"/>
      <c r="Z34" s="237"/>
    </row>
    <row r="35" spans="1:28" ht="32.25" customHeight="1">
      <c r="A35" s="237">
        <v>56</v>
      </c>
      <c r="B35" s="139"/>
      <c r="C35" s="140">
        <v>402</v>
      </c>
      <c r="D35" s="521" t="s">
        <v>143</v>
      </c>
      <c r="E35" s="539">
        <f t="shared" si="3"/>
        <v>0</v>
      </c>
      <c r="F35" s="539"/>
      <c r="G35" s="539"/>
      <c r="H35" s="788"/>
      <c r="I35" s="539"/>
      <c r="J35" s="539"/>
      <c r="K35" s="788"/>
      <c r="L35" s="571">
        <f>I35+J35+K35</f>
        <v>0</v>
      </c>
      <c r="M35" s="243">
        <f t="shared" si="1"/>
      </c>
      <c r="N35" s="271"/>
      <c r="Q35" s="237"/>
      <c r="R35" s="237"/>
      <c r="S35" s="245"/>
      <c r="V35" s="237"/>
      <c r="W35" s="237"/>
      <c r="Y35" s="237"/>
      <c r="Z35" s="237"/>
      <c r="AB35" s="274"/>
    </row>
    <row r="36" spans="1:26" ht="29.25" customHeight="1">
      <c r="A36" s="237">
        <v>57</v>
      </c>
      <c r="B36" s="139"/>
      <c r="C36" s="140">
        <v>403</v>
      </c>
      <c r="D36" s="521" t="s">
        <v>144</v>
      </c>
      <c r="E36" s="539">
        <f t="shared" si="3"/>
        <v>0</v>
      </c>
      <c r="F36" s="539"/>
      <c r="G36" s="539"/>
      <c r="H36" s="788"/>
      <c r="I36" s="539"/>
      <c r="J36" s="539"/>
      <c r="K36" s="788"/>
      <c r="L36" s="571">
        <f>I36+J36+K36</f>
        <v>0</v>
      </c>
      <c r="M36" s="243">
        <f t="shared" si="1"/>
      </c>
      <c r="N36" s="271"/>
      <c r="Q36" s="237"/>
      <c r="R36" s="237"/>
      <c r="S36" s="245"/>
      <c r="V36" s="237"/>
      <c r="W36" s="237"/>
      <c r="Y36" s="237"/>
      <c r="Z36" s="237"/>
    </row>
    <row r="37" spans="1:26" ht="24.75" customHeight="1">
      <c r="A37" s="273">
        <v>58</v>
      </c>
      <c r="B37" s="139"/>
      <c r="C37" s="140">
        <v>404</v>
      </c>
      <c r="D37" s="522" t="s">
        <v>145</v>
      </c>
      <c r="E37" s="539">
        <f t="shared" si="3"/>
        <v>0</v>
      </c>
      <c r="F37" s="539"/>
      <c r="G37" s="539"/>
      <c r="H37" s="788"/>
      <c r="I37" s="539"/>
      <c r="J37" s="539"/>
      <c r="K37" s="788"/>
      <c r="L37" s="571">
        <f>I37+J37+K37</f>
        <v>0</v>
      </c>
      <c r="M37" s="243">
        <f t="shared" si="1"/>
      </c>
      <c r="N37" s="271"/>
      <c r="Q37" s="237"/>
      <c r="R37" s="237"/>
      <c r="S37" s="245"/>
      <c r="V37" s="237"/>
      <c r="W37" s="237"/>
      <c r="Y37" s="237"/>
      <c r="Z37" s="237"/>
    </row>
    <row r="38" spans="1:26" ht="15.75">
      <c r="A38" s="273">
        <v>59</v>
      </c>
      <c r="B38" s="139"/>
      <c r="C38" s="146">
        <v>411</v>
      </c>
      <c r="D38" s="582" t="s">
        <v>1285</v>
      </c>
      <c r="E38" s="539">
        <f t="shared" si="3"/>
        <v>0</v>
      </c>
      <c r="F38" s="539"/>
      <c r="G38" s="539"/>
      <c r="H38" s="788"/>
      <c r="I38" s="539"/>
      <c r="J38" s="539"/>
      <c r="K38" s="788"/>
      <c r="L38" s="571">
        <f>I38+J38+K38</f>
        <v>0</v>
      </c>
      <c r="M38" s="243">
        <f t="shared" si="1"/>
      </c>
      <c r="N38" s="271"/>
      <c r="Q38" s="237"/>
      <c r="R38" s="237"/>
      <c r="S38" s="245"/>
      <c r="V38" s="237"/>
      <c r="W38" s="237"/>
      <c r="Y38" s="237"/>
      <c r="Z38" s="237"/>
    </row>
    <row r="39" spans="1:28" s="274" customFormat="1" ht="15.75">
      <c r="A39" s="278">
        <v>65</v>
      </c>
      <c r="B39" s="143">
        <v>800</v>
      </c>
      <c r="C39" s="860" t="s">
        <v>130</v>
      </c>
      <c r="D39" s="860"/>
      <c r="E39" s="540">
        <f aca="true" t="shared" si="5" ref="E39:L39">SUM(E40:E43)</f>
        <v>0</v>
      </c>
      <c r="F39" s="353">
        <f t="shared" si="5"/>
        <v>0</v>
      </c>
      <c r="G39" s="279">
        <f t="shared" si="5"/>
        <v>0</v>
      </c>
      <c r="H39" s="790">
        <f>SUM(H40:H43)</f>
        <v>0</v>
      </c>
      <c r="I39" s="353">
        <f t="shared" si="5"/>
        <v>0</v>
      </c>
      <c r="J39" s="279">
        <f t="shared" si="5"/>
        <v>0</v>
      </c>
      <c r="K39" s="790">
        <f t="shared" si="5"/>
        <v>0</v>
      </c>
      <c r="L39" s="279">
        <f t="shared" si="5"/>
        <v>0</v>
      </c>
      <c r="M39" s="243">
        <f t="shared" si="1"/>
      </c>
      <c r="N39" s="271"/>
      <c r="S39" s="245"/>
      <c r="AB39" s="237"/>
    </row>
    <row r="40" spans="1:26" ht="15.75">
      <c r="A40" s="237">
        <v>70</v>
      </c>
      <c r="B40" s="147"/>
      <c r="C40" s="140">
        <v>801</v>
      </c>
      <c r="D40" s="141" t="s">
        <v>146</v>
      </c>
      <c r="E40" s="539">
        <f t="shared" si="3"/>
        <v>0</v>
      </c>
      <c r="F40" s="277"/>
      <c r="G40" s="571"/>
      <c r="H40" s="791"/>
      <c r="I40" s="277"/>
      <c r="J40" s="571"/>
      <c r="K40" s="791"/>
      <c r="L40" s="571">
        <f>I40+J40+K40</f>
        <v>0</v>
      </c>
      <c r="M40" s="243">
        <f t="shared" si="1"/>
      </c>
      <c r="N40" s="271"/>
      <c r="Q40" s="237"/>
      <c r="R40" s="237"/>
      <c r="S40" s="245"/>
      <c r="V40" s="237"/>
      <c r="W40" s="237"/>
      <c r="Y40" s="237"/>
      <c r="Z40" s="237"/>
    </row>
    <row r="41" spans="1:28" ht="15.75">
      <c r="A41" s="237">
        <v>75</v>
      </c>
      <c r="B41" s="147"/>
      <c r="C41" s="140">
        <v>802</v>
      </c>
      <c r="D41" s="142" t="s">
        <v>147</v>
      </c>
      <c r="E41" s="539">
        <f t="shared" si="3"/>
        <v>0</v>
      </c>
      <c r="F41" s="277"/>
      <c r="G41" s="571"/>
      <c r="H41" s="791"/>
      <c r="I41" s="277"/>
      <c r="J41" s="571"/>
      <c r="K41" s="791"/>
      <c r="L41" s="571">
        <f>I41+J41+K41</f>
        <v>0</v>
      </c>
      <c r="M41" s="243">
        <f t="shared" si="1"/>
      </c>
      <c r="N41" s="271"/>
      <c r="Q41" s="237"/>
      <c r="R41" s="237"/>
      <c r="S41" s="245"/>
      <c r="V41" s="237"/>
      <c r="W41" s="237"/>
      <c r="Y41" s="237"/>
      <c r="Z41" s="237"/>
      <c r="AB41" s="274"/>
    </row>
    <row r="42" spans="1:26" ht="15.75">
      <c r="A42" s="273">
        <v>80</v>
      </c>
      <c r="B42" s="147"/>
      <c r="C42" s="140">
        <v>804</v>
      </c>
      <c r="D42" s="142" t="s">
        <v>148</v>
      </c>
      <c r="E42" s="539">
        <f t="shared" si="3"/>
        <v>0</v>
      </c>
      <c r="F42" s="277"/>
      <c r="G42" s="571"/>
      <c r="H42" s="791"/>
      <c r="I42" s="277"/>
      <c r="J42" s="571"/>
      <c r="K42" s="791"/>
      <c r="L42" s="571">
        <f>I42+J42+K42</f>
        <v>0</v>
      </c>
      <c r="M42" s="243">
        <f t="shared" si="1"/>
      </c>
      <c r="N42" s="271"/>
      <c r="Q42" s="237"/>
      <c r="R42" s="237"/>
      <c r="S42" s="245"/>
      <c r="V42" s="237"/>
      <c r="W42" s="237"/>
      <c r="Y42" s="237"/>
      <c r="Z42" s="237"/>
    </row>
    <row r="43" spans="1:26" ht="15.75">
      <c r="A43" s="273">
        <v>85</v>
      </c>
      <c r="B43" s="147"/>
      <c r="C43" s="140">
        <v>809</v>
      </c>
      <c r="D43" s="142" t="s">
        <v>149</v>
      </c>
      <c r="E43" s="539">
        <f t="shared" si="3"/>
        <v>0</v>
      </c>
      <c r="F43" s="277"/>
      <c r="G43" s="571"/>
      <c r="H43" s="791"/>
      <c r="I43" s="277"/>
      <c r="J43" s="571"/>
      <c r="K43" s="791"/>
      <c r="L43" s="571">
        <f>I43+J43+K43</f>
        <v>0</v>
      </c>
      <c r="M43" s="243">
        <f t="shared" si="1"/>
      </c>
      <c r="N43" s="271"/>
      <c r="Q43" s="237"/>
      <c r="R43" s="237"/>
      <c r="S43" s="245"/>
      <c r="V43" s="237"/>
      <c r="W43" s="237"/>
      <c r="Y43" s="237"/>
      <c r="Z43" s="237"/>
    </row>
    <row r="44" spans="1:28" s="274" customFormat="1" ht="15.75">
      <c r="A44" s="274">
        <v>95</v>
      </c>
      <c r="B44" s="143">
        <v>1000</v>
      </c>
      <c r="C44" s="859" t="s">
        <v>150</v>
      </c>
      <c r="D44" s="859"/>
      <c r="E44" s="540">
        <f aca="true" t="shared" si="6" ref="E44:L44">SUM(E45:E48)</f>
        <v>0</v>
      </c>
      <c r="F44" s="353">
        <f t="shared" si="6"/>
        <v>0</v>
      </c>
      <c r="G44" s="279">
        <f t="shared" si="6"/>
        <v>0</v>
      </c>
      <c r="H44" s="790">
        <f>SUM(H45:H48)</f>
        <v>0</v>
      </c>
      <c r="I44" s="353">
        <f t="shared" si="6"/>
        <v>0</v>
      </c>
      <c r="J44" s="279">
        <f t="shared" si="6"/>
        <v>0</v>
      </c>
      <c r="K44" s="790">
        <f t="shared" si="6"/>
        <v>0</v>
      </c>
      <c r="L44" s="279">
        <f t="shared" si="6"/>
        <v>0</v>
      </c>
      <c r="M44" s="243">
        <f t="shared" si="1"/>
      </c>
      <c r="N44" s="271"/>
      <c r="S44" s="245"/>
      <c r="AB44" s="237"/>
    </row>
    <row r="45" spans="1:26" ht="15.75">
      <c r="A45" s="237">
        <v>100</v>
      </c>
      <c r="B45" s="147"/>
      <c r="C45" s="140">
        <v>1001</v>
      </c>
      <c r="D45" s="141" t="s">
        <v>151</v>
      </c>
      <c r="E45" s="539">
        <f t="shared" si="3"/>
        <v>0</v>
      </c>
      <c r="F45" s="277"/>
      <c r="G45" s="571"/>
      <c r="H45" s="791"/>
      <c r="I45" s="277"/>
      <c r="J45" s="571"/>
      <c r="K45" s="791"/>
      <c r="L45" s="571">
        <f>I45+J45+K45</f>
        <v>0</v>
      </c>
      <c r="M45" s="243">
        <f t="shared" si="1"/>
      </c>
      <c r="N45" s="271"/>
      <c r="Q45" s="237"/>
      <c r="R45" s="237"/>
      <c r="S45" s="245"/>
      <c r="V45" s="237"/>
      <c r="W45" s="237"/>
      <c r="Y45" s="237"/>
      <c r="Z45" s="237"/>
    </row>
    <row r="46" spans="1:28" ht="22.5" customHeight="1">
      <c r="A46" s="237">
        <v>105</v>
      </c>
      <c r="B46" s="147"/>
      <c r="C46" s="140">
        <v>1002</v>
      </c>
      <c r="D46" s="142" t="s">
        <v>152</v>
      </c>
      <c r="E46" s="539">
        <f t="shared" si="3"/>
        <v>0</v>
      </c>
      <c r="F46" s="277"/>
      <c r="G46" s="571"/>
      <c r="H46" s="791"/>
      <c r="I46" s="277"/>
      <c r="J46" s="571"/>
      <c r="K46" s="791"/>
      <c r="L46" s="571">
        <f>I46+J46+K46</f>
        <v>0</v>
      </c>
      <c r="M46" s="243">
        <f t="shared" si="1"/>
      </c>
      <c r="N46" s="271"/>
      <c r="Q46" s="237"/>
      <c r="R46" s="237"/>
      <c r="S46" s="245"/>
      <c r="V46" s="237"/>
      <c r="W46" s="237"/>
      <c r="Y46" s="237"/>
      <c r="Z46" s="237"/>
      <c r="AB46" s="274"/>
    </row>
    <row r="47" spans="1:26" ht="22.5" customHeight="1">
      <c r="A47" s="237">
        <v>110</v>
      </c>
      <c r="B47" s="147"/>
      <c r="C47" s="140">
        <v>1004</v>
      </c>
      <c r="D47" s="142" t="s">
        <v>153</v>
      </c>
      <c r="E47" s="539">
        <f t="shared" si="3"/>
        <v>0</v>
      </c>
      <c r="F47" s="277"/>
      <c r="G47" s="571"/>
      <c r="H47" s="791"/>
      <c r="I47" s="277"/>
      <c r="J47" s="571"/>
      <c r="K47" s="791"/>
      <c r="L47" s="571">
        <f>I47+J47+K47</f>
        <v>0</v>
      </c>
      <c r="M47" s="243">
        <f t="shared" si="1"/>
      </c>
      <c r="N47" s="271"/>
      <c r="Q47" s="237"/>
      <c r="R47" s="237"/>
      <c r="S47" s="245"/>
      <c r="V47" s="237"/>
      <c r="W47" s="237"/>
      <c r="Y47" s="237"/>
      <c r="Z47" s="237"/>
    </row>
    <row r="48" spans="1:26" ht="15.75">
      <c r="A48" s="237">
        <v>125</v>
      </c>
      <c r="B48" s="147"/>
      <c r="C48" s="146">
        <v>1007</v>
      </c>
      <c r="D48" s="145" t="s">
        <v>154</v>
      </c>
      <c r="E48" s="539">
        <f t="shared" si="3"/>
        <v>0</v>
      </c>
      <c r="F48" s="277"/>
      <c r="G48" s="571"/>
      <c r="H48" s="791"/>
      <c r="I48" s="277"/>
      <c r="J48" s="571"/>
      <c r="K48" s="791"/>
      <c r="L48" s="571">
        <f>I48+J48+K48</f>
        <v>0</v>
      </c>
      <c r="M48" s="243">
        <f t="shared" si="1"/>
      </c>
      <c r="N48" s="271"/>
      <c r="Q48" s="237"/>
      <c r="R48" s="237"/>
      <c r="S48" s="245"/>
      <c r="V48" s="237"/>
      <c r="W48" s="237"/>
      <c r="Y48" s="237"/>
      <c r="Z48" s="237"/>
    </row>
    <row r="49" spans="1:28" s="274" customFormat="1" ht="15.75">
      <c r="A49" s="274">
        <v>130</v>
      </c>
      <c r="B49" s="143">
        <v>1300</v>
      </c>
      <c r="C49" s="860" t="s">
        <v>155</v>
      </c>
      <c r="D49" s="860"/>
      <c r="E49" s="540">
        <f aca="true" t="shared" si="7" ref="E49:L49">SUM(E50:E54)</f>
        <v>0</v>
      </c>
      <c r="F49" s="353">
        <f t="shared" si="7"/>
        <v>0</v>
      </c>
      <c r="G49" s="279">
        <f t="shared" si="7"/>
        <v>0</v>
      </c>
      <c r="H49" s="790">
        <f>SUM(H50:H54)</f>
        <v>0</v>
      </c>
      <c r="I49" s="353">
        <f t="shared" si="7"/>
        <v>0</v>
      </c>
      <c r="J49" s="279">
        <f t="shared" si="7"/>
        <v>0</v>
      </c>
      <c r="K49" s="790">
        <f t="shared" si="7"/>
        <v>0</v>
      </c>
      <c r="L49" s="279">
        <f t="shared" si="7"/>
        <v>0</v>
      </c>
      <c r="M49" s="243">
        <f t="shared" si="1"/>
      </c>
      <c r="N49" s="271"/>
      <c r="S49" s="245"/>
      <c r="AB49" s="237"/>
    </row>
    <row r="50" spans="1:26" ht="15.75">
      <c r="A50" s="237">
        <v>135</v>
      </c>
      <c r="B50" s="139"/>
      <c r="C50" s="148">
        <v>1301</v>
      </c>
      <c r="D50" s="141" t="s">
        <v>156</v>
      </c>
      <c r="E50" s="539">
        <f t="shared" si="3"/>
        <v>0</v>
      </c>
      <c r="F50" s="277"/>
      <c r="G50" s="272"/>
      <c r="H50" s="791"/>
      <c r="I50" s="277"/>
      <c r="J50" s="272"/>
      <c r="K50" s="791"/>
      <c r="L50" s="571">
        <f>I50+J50+K50</f>
        <v>0</v>
      </c>
      <c r="M50" s="243">
        <f t="shared" si="1"/>
      </c>
      <c r="N50" s="271"/>
      <c r="Q50" s="237"/>
      <c r="R50" s="237"/>
      <c r="S50" s="245"/>
      <c r="V50" s="237"/>
      <c r="W50" s="237"/>
      <c r="Y50" s="237"/>
      <c r="Z50" s="237"/>
    </row>
    <row r="51" spans="1:28" ht="15.75">
      <c r="A51" s="237">
        <v>140</v>
      </c>
      <c r="B51" s="139"/>
      <c r="C51" s="140">
        <v>1302</v>
      </c>
      <c r="D51" s="149" t="s">
        <v>157</v>
      </c>
      <c r="E51" s="539">
        <f t="shared" si="3"/>
        <v>0</v>
      </c>
      <c r="F51" s="277"/>
      <c r="G51" s="272"/>
      <c r="H51" s="791"/>
      <c r="I51" s="277"/>
      <c r="J51" s="272"/>
      <c r="K51" s="791"/>
      <c r="L51" s="571">
        <f>I51+J51+K51</f>
        <v>0</v>
      </c>
      <c r="M51" s="243">
        <f t="shared" si="1"/>
      </c>
      <c r="N51" s="271"/>
      <c r="Q51" s="237"/>
      <c r="R51" s="237"/>
      <c r="S51" s="245"/>
      <c r="V51" s="237"/>
      <c r="W51" s="237"/>
      <c r="Y51" s="237"/>
      <c r="Z51" s="237"/>
      <c r="AB51" s="274"/>
    </row>
    <row r="52" spans="1:26" ht="15.75">
      <c r="A52" s="237">
        <v>145</v>
      </c>
      <c r="B52" s="139"/>
      <c r="C52" s="140">
        <v>1303</v>
      </c>
      <c r="D52" s="149" t="s">
        <v>158</v>
      </c>
      <c r="E52" s="539">
        <f t="shared" si="3"/>
        <v>0</v>
      </c>
      <c r="F52" s="277"/>
      <c r="G52" s="272"/>
      <c r="H52" s="791"/>
      <c r="I52" s="277"/>
      <c r="J52" s="272"/>
      <c r="K52" s="791"/>
      <c r="L52" s="571">
        <f>I52+J52+K52</f>
        <v>0</v>
      </c>
      <c r="M52" s="243">
        <f t="shared" si="1"/>
      </c>
      <c r="N52" s="271"/>
      <c r="Q52" s="237"/>
      <c r="R52" s="237"/>
      <c r="S52" s="245"/>
      <c r="V52" s="237"/>
      <c r="W52" s="237"/>
      <c r="Y52" s="237"/>
      <c r="Z52" s="237"/>
    </row>
    <row r="53" spans="2:26" ht="15.75">
      <c r="B53" s="139"/>
      <c r="C53" s="140">
        <v>1304</v>
      </c>
      <c r="D53" s="149" t="s">
        <v>159</v>
      </c>
      <c r="E53" s="539">
        <f t="shared" si="3"/>
        <v>0</v>
      </c>
      <c r="F53" s="277"/>
      <c r="G53" s="272"/>
      <c r="H53" s="791"/>
      <c r="I53" s="277"/>
      <c r="J53" s="272"/>
      <c r="K53" s="791"/>
      <c r="L53" s="571">
        <f>I53+J53+K53</f>
        <v>0</v>
      </c>
      <c r="M53" s="243">
        <f t="shared" si="1"/>
      </c>
      <c r="N53" s="271"/>
      <c r="Q53" s="237"/>
      <c r="R53" s="237"/>
      <c r="S53" s="245"/>
      <c r="V53" s="237"/>
      <c r="W53" s="237"/>
      <c r="Y53" s="237"/>
      <c r="Z53" s="237"/>
    </row>
    <row r="54" spans="1:28" s="280" customFormat="1" ht="15.75">
      <c r="A54" s="280">
        <v>150</v>
      </c>
      <c r="B54" s="139"/>
      <c r="C54" s="140">
        <v>1308</v>
      </c>
      <c r="D54" s="149" t="s">
        <v>160</v>
      </c>
      <c r="E54" s="539">
        <f t="shared" si="3"/>
        <v>0</v>
      </c>
      <c r="F54" s="365"/>
      <c r="G54" s="282"/>
      <c r="H54" s="791"/>
      <c r="I54" s="365"/>
      <c r="J54" s="282"/>
      <c r="K54" s="791"/>
      <c r="L54" s="571">
        <f>I54+J54+K54</f>
        <v>0</v>
      </c>
      <c r="M54" s="243">
        <f t="shared" si="1"/>
      </c>
      <c r="N54" s="271"/>
      <c r="S54" s="245"/>
      <c r="AB54" s="237"/>
    </row>
    <row r="55" spans="1:28" s="274" customFormat="1" ht="15.75">
      <c r="A55" s="274">
        <v>160</v>
      </c>
      <c r="B55" s="143">
        <v>1400</v>
      </c>
      <c r="C55" s="859" t="s">
        <v>161</v>
      </c>
      <c r="D55" s="859"/>
      <c r="E55" s="279">
        <f aca="true" t="shared" si="8" ref="E55:L55">SUM(E56:E57)</f>
        <v>0</v>
      </c>
      <c r="F55" s="279">
        <f t="shared" si="8"/>
        <v>0</v>
      </c>
      <c r="G55" s="279">
        <f t="shared" si="8"/>
        <v>0</v>
      </c>
      <c r="H55" s="790">
        <f>SUM(H56:H57)</f>
        <v>0</v>
      </c>
      <c r="I55" s="279">
        <f t="shared" si="8"/>
        <v>0</v>
      </c>
      <c r="J55" s="279">
        <f t="shared" si="8"/>
        <v>0</v>
      </c>
      <c r="K55" s="790">
        <f t="shared" si="8"/>
        <v>0</v>
      </c>
      <c r="L55" s="279">
        <f t="shared" si="8"/>
        <v>0</v>
      </c>
      <c r="M55" s="243">
        <f t="shared" si="1"/>
      </c>
      <c r="N55" s="271"/>
      <c r="S55" s="245"/>
      <c r="AB55" s="237"/>
    </row>
    <row r="56" spans="1:28" ht="21.75" customHeight="1">
      <c r="A56" s="237">
        <v>165</v>
      </c>
      <c r="B56" s="139"/>
      <c r="C56" s="148">
        <v>1401</v>
      </c>
      <c r="D56" s="141" t="s">
        <v>162</v>
      </c>
      <c r="E56" s="539">
        <f t="shared" si="3"/>
        <v>0</v>
      </c>
      <c r="F56" s="277"/>
      <c r="G56" s="571"/>
      <c r="H56" s="791"/>
      <c r="I56" s="277"/>
      <c r="J56" s="571"/>
      <c r="K56" s="791"/>
      <c r="L56" s="571">
        <f>I56+J56+K56</f>
        <v>0</v>
      </c>
      <c r="M56" s="243">
        <f t="shared" si="1"/>
      </c>
      <c r="N56" s="271"/>
      <c r="Q56" s="237"/>
      <c r="R56" s="237"/>
      <c r="S56" s="245"/>
      <c r="V56" s="237"/>
      <c r="W56" s="237"/>
      <c r="Y56" s="237"/>
      <c r="Z56" s="237"/>
      <c r="AB56" s="280"/>
    </row>
    <row r="57" spans="1:28" ht="15.75">
      <c r="A57" s="237">
        <v>170</v>
      </c>
      <c r="B57" s="139"/>
      <c r="C57" s="146">
        <v>1402</v>
      </c>
      <c r="D57" s="150" t="s">
        <v>163</v>
      </c>
      <c r="E57" s="539">
        <f t="shared" si="3"/>
        <v>0</v>
      </c>
      <c r="F57" s="277"/>
      <c r="G57" s="571"/>
      <c r="H57" s="791"/>
      <c r="I57" s="277"/>
      <c r="J57" s="571"/>
      <c r="K57" s="791"/>
      <c r="L57" s="571">
        <f>I57+J57+K57</f>
        <v>0</v>
      </c>
      <c r="M57" s="243">
        <f t="shared" si="1"/>
      </c>
      <c r="N57" s="271"/>
      <c r="Q57" s="237"/>
      <c r="R57" s="237"/>
      <c r="S57" s="245"/>
      <c r="V57" s="237"/>
      <c r="W57" s="237"/>
      <c r="Y57" s="237"/>
      <c r="Z57" s="237"/>
      <c r="AB57" s="274"/>
    </row>
    <row r="58" spans="1:28" s="274" customFormat="1" ht="15.75">
      <c r="A58" s="274">
        <v>175</v>
      </c>
      <c r="B58" s="143">
        <v>1500</v>
      </c>
      <c r="C58" s="859" t="s">
        <v>164</v>
      </c>
      <c r="D58" s="859"/>
      <c r="E58" s="540">
        <f aca="true" t="shared" si="9" ref="E58:L58">SUM(E59:E60)</f>
        <v>0</v>
      </c>
      <c r="F58" s="353">
        <f t="shared" si="9"/>
        <v>0</v>
      </c>
      <c r="G58" s="279">
        <f t="shared" si="9"/>
        <v>0</v>
      </c>
      <c r="H58" s="790">
        <f>SUM(H59:H60)</f>
        <v>0</v>
      </c>
      <c r="I58" s="353">
        <f t="shared" si="9"/>
        <v>0</v>
      </c>
      <c r="J58" s="279">
        <f t="shared" si="9"/>
        <v>0</v>
      </c>
      <c r="K58" s="790">
        <f t="shared" si="9"/>
        <v>0</v>
      </c>
      <c r="L58" s="279">
        <f t="shared" si="9"/>
        <v>0</v>
      </c>
      <c r="M58" s="243">
        <f t="shared" si="1"/>
      </c>
      <c r="N58" s="271"/>
      <c r="S58" s="245"/>
      <c r="AB58" s="237"/>
    </row>
    <row r="59" spans="1:26" ht="15.75">
      <c r="A59" s="237">
        <v>180</v>
      </c>
      <c r="B59" s="139"/>
      <c r="C59" s="148">
        <v>1501</v>
      </c>
      <c r="D59" s="151" t="s">
        <v>165</v>
      </c>
      <c r="E59" s="539">
        <f t="shared" si="3"/>
        <v>0</v>
      </c>
      <c r="F59" s="277"/>
      <c r="G59" s="571"/>
      <c r="H59" s="791"/>
      <c r="I59" s="277"/>
      <c r="J59" s="571"/>
      <c r="K59" s="791"/>
      <c r="L59" s="571">
        <f>I59+J59+K59</f>
        <v>0</v>
      </c>
      <c r="M59" s="243">
        <f t="shared" si="1"/>
      </c>
      <c r="N59" s="271"/>
      <c r="Q59" s="237"/>
      <c r="R59" s="237"/>
      <c r="S59" s="245"/>
      <c r="V59" s="237"/>
      <c r="W59" s="237"/>
      <c r="Y59" s="237"/>
      <c r="Z59" s="237"/>
    </row>
    <row r="60" spans="1:28" ht="15.75">
      <c r="A60" s="237">
        <v>185</v>
      </c>
      <c r="B60" s="139"/>
      <c r="C60" s="146">
        <v>1502</v>
      </c>
      <c r="D60" s="152" t="s">
        <v>166</v>
      </c>
      <c r="E60" s="539">
        <f t="shared" si="3"/>
        <v>0</v>
      </c>
      <c r="F60" s="277"/>
      <c r="G60" s="571"/>
      <c r="H60" s="791"/>
      <c r="I60" s="277"/>
      <c r="J60" s="571"/>
      <c r="K60" s="791"/>
      <c r="L60" s="571">
        <f>I60+J60+K60</f>
        <v>0</v>
      </c>
      <c r="M60" s="243">
        <f t="shared" si="1"/>
      </c>
      <c r="N60" s="271"/>
      <c r="Q60" s="237"/>
      <c r="R60" s="237"/>
      <c r="S60" s="245"/>
      <c r="V60" s="237"/>
      <c r="W60" s="237"/>
      <c r="Y60" s="237"/>
      <c r="Z60" s="237"/>
      <c r="AB60" s="274"/>
    </row>
    <row r="61" spans="2:28" s="280" customFormat="1" ht="15.75">
      <c r="B61" s="143">
        <v>1600</v>
      </c>
      <c r="C61" s="869" t="s">
        <v>167</v>
      </c>
      <c r="D61" s="872"/>
      <c r="E61" s="539">
        <f t="shared" si="3"/>
        <v>0</v>
      </c>
      <c r="F61" s="785"/>
      <c r="G61" s="497"/>
      <c r="H61" s="790"/>
      <c r="I61" s="785"/>
      <c r="J61" s="497"/>
      <c r="K61" s="790"/>
      <c r="L61" s="571">
        <f>I61+J61+K61</f>
        <v>0</v>
      </c>
      <c r="M61" s="243">
        <f t="shared" si="1"/>
      </c>
      <c r="N61" s="271"/>
      <c r="S61" s="245"/>
      <c r="AB61" s="237"/>
    </row>
    <row r="62" spans="1:28" s="274" customFormat="1" ht="15.75">
      <c r="A62" s="274">
        <v>200</v>
      </c>
      <c r="B62" s="143">
        <v>1700</v>
      </c>
      <c r="C62" s="860" t="s">
        <v>168</v>
      </c>
      <c r="D62" s="860"/>
      <c r="E62" s="540">
        <f aca="true" t="shared" si="10" ref="E62:L62">SUM(E63:E68)</f>
        <v>0</v>
      </c>
      <c r="F62" s="353">
        <f t="shared" si="10"/>
        <v>0</v>
      </c>
      <c r="G62" s="279">
        <f t="shared" si="10"/>
        <v>0</v>
      </c>
      <c r="H62" s="790">
        <f>SUM(H63:H68)</f>
        <v>0</v>
      </c>
      <c r="I62" s="353">
        <f t="shared" si="10"/>
        <v>0</v>
      </c>
      <c r="J62" s="279">
        <f t="shared" si="10"/>
        <v>0</v>
      </c>
      <c r="K62" s="790">
        <f t="shared" si="10"/>
        <v>0</v>
      </c>
      <c r="L62" s="279">
        <f t="shared" si="10"/>
        <v>0</v>
      </c>
      <c r="M62" s="243">
        <f t="shared" si="1"/>
      </c>
      <c r="N62" s="271"/>
      <c r="S62" s="245"/>
      <c r="AB62" s="237"/>
    </row>
    <row r="63" spans="1:28" ht="15.75">
      <c r="A63" s="237">
        <v>205</v>
      </c>
      <c r="B63" s="139"/>
      <c r="C63" s="148">
        <v>1701</v>
      </c>
      <c r="D63" s="141" t="s">
        <v>169</v>
      </c>
      <c r="E63" s="539">
        <f t="shared" si="3"/>
        <v>0</v>
      </c>
      <c r="F63" s="277"/>
      <c r="G63" s="571"/>
      <c r="H63" s="791"/>
      <c r="I63" s="277"/>
      <c r="J63" s="571"/>
      <c r="K63" s="791"/>
      <c r="L63" s="571">
        <f aca="true" t="shared" si="11" ref="L63:L71">I63+J63+K63</f>
        <v>0</v>
      </c>
      <c r="M63" s="243">
        <f t="shared" si="1"/>
      </c>
      <c r="N63" s="271"/>
      <c r="Q63" s="237"/>
      <c r="R63" s="237"/>
      <c r="S63" s="245"/>
      <c r="V63" s="237"/>
      <c r="W63" s="237"/>
      <c r="Y63" s="237"/>
      <c r="Z63" s="237"/>
      <c r="AB63" s="280"/>
    </row>
    <row r="64" spans="1:28" ht="15.75">
      <c r="A64" s="237">
        <v>210</v>
      </c>
      <c r="B64" s="139"/>
      <c r="C64" s="140">
        <v>1702</v>
      </c>
      <c r="D64" s="142" t="s">
        <v>170</v>
      </c>
      <c r="E64" s="539">
        <f t="shared" si="3"/>
        <v>0</v>
      </c>
      <c r="F64" s="277"/>
      <c r="G64" s="571"/>
      <c r="H64" s="791"/>
      <c r="I64" s="277"/>
      <c r="J64" s="571"/>
      <c r="K64" s="791"/>
      <c r="L64" s="571">
        <f t="shared" si="11"/>
        <v>0</v>
      </c>
      <c r="M64" s="243">
        <f t="shared" si="1"/>
      </c>
      <c r="N64" s="271"/>
      <c r="Q64" s="237"/>
      <c r="R64" s="237"/>
      <c r="S64" s="245"/>
      <c r="V64" s="237"/>
      <c r="W64" s="237"/>
      <c r="Y64" s="237"/>
      <c r="Z64" s="237"/>
      <c r="AB64" s="274"/>
    </row>
    <row r="65" spans="1:26" ht="15.75">
      <c r="A65" s="237">
        <v>215</v>
      </c>
      <c r="B65" s="139"/>
      <c r="C65" s="140">
        <v>1703</v>
      </c>
      <c r="D65" s="142" t="s">
        <v>171</v>
      </c>
      <c r="E65" s="539">
        <f t="shared" si="3"/>
        <v>0</v>
      </c>
      <c r="F65" s="277"/>
      <c r="G65" s="571"/>
      <c r="H65" s="791"/>
      <c r="I65" s="277"/>
      <c r="J65" s="571"/>
      <c r="K65" s="791"/>
      <c r="L65" s="571">
        <f t="shared" si="11"/>
        <v>0</v>
      </c>
      <c r="M65" s="243">
        <f t="shared" si="1"/>
      </c>
      <c r="N65" s="271"/>
      <c r="Q65" s="237"/>
      <c r="R65" s="237"/>
      <c r="S65" s="245"/>
      <c r="V65" s="237"/>
      <c r="W65" s="237"/>
      <c r="Y65" s="237"/>
      <c r="Z65" s="237"/>
    </row>
    <row r="66" spans="1:26" ht="36" customHeight="1">
      <c r="A66" s="237">
        <v>225</v>
      </c>
      <c r="B66" s="139"/>
      <c r="C66" s="140">
        <v>1706</v>
      </c>
      <c r="D66" s="142" t="s">
        <v>172</v>
      </c>
      <c r="E66" s="539">
        <f t="shared" si="3"/>
        <v>0</v>
      </c>
      <c r="F66" s="277"/>
      <c r="G66" s="571"/>
      <c r="H66" s="791"/>
      <c r="I66" s="277"/>
      <c r="J66" s="571"/>
      <c r="K66" s="791"/>
      <c r="L66" s="571">
        <f t="shared" si="11"/>
        <v>0</v>
      </c>
      <c r="M66" s="243">
        <f t="shared" si="1"/>
      </c>
      <c r="N66" s="271"/>
      <c r="Q66" s="237"/>
      <c r="R66" s="237"/>
      <c r="S66" s="245"/>
      <c r="V66" s="237"/>
      <c r="W66" s="237"/>
      <c r="Y66" s="237"/>
      <c r="Z66" s="237"/>
    </row>
    <row r="67" spans="1:26" ht="19.5" customHeight="1">
      <c r="A67" s="237">
        <v>226</v>
      </c>
      <c r="B67" s="139"/>
      <c r="C67" s="140">
        <v>1707</v>
      </c>
      <c r="D67" s="142" t="s">
        <v>173</v>
      </c>
      <c r="E67" s="539">
        <f t="shared" si="3"/>
        <v>0</v>
      </c>
      <c r="F67" s="277"/>
      <c r="G67" s="571"/>
      <c r="H67" s="791"/>
      <c r="I67" s="277"/>
      <c r="J67" s="571"/>
      <c r="K67" s="791"/>
      <c r="L67" s="571">
        <f t="shared" si="11"/>
        <v>0</v>
      </c>
      <c r="M67" s="243">
        <f t="shared" si="1"/>
      </c>
      <c r="N67" s="271"/>
      <c r="Q67" s="237"/>
      <c r="R67" s="237"/>
      <c r="S67" s="245"/>
      <c r="V67" s="237"/>
      <c r="W67" s="237"/>
      <c r="Y67" s="237"/>
      <c r="Z67" s="237"/>
    </row>
    <row r="68" spans="1:26" ht="15.75">
      <c r="A68" s="273">
        <v>227</v>
      </c>
      <c r="B68" s="139"/>
      <c r="C68" s="146">
        <v>1709</v>
      </c>
      <c r="D68" s="145" t="s">
        <v>174</v>
      </c>
      <c r="E68" s="539">
        <f t="shared" si="3"/>
        <v>0</v>
      </c>
      <c r="F68" s="277"/>
      <c r="G68" s="571"/>
      <c r="H68" s="791"/>
      <c r="I68" s="277"/>
      <c r="J68" s="571"/>
      <c r="K68" s="791"/>
      <c r="L68" s="571">
        <f t="shared" si="11"/>
        <v>0</v>
      </c>
      <c r="M68" s="243">
        <f t="shared" si="1"/>
      </c>
      <c r="N68" s="271"/>
      <c r="Q68" s="237"/>
      <c r="R68" s="237"/>
      <c r="S68" s="245"/>
      <c r="V68" s="237"/>
      <c r="W68" s="237"/>
      <c r="Y68" s="237"/>
      <c r="Z68" s="237"/>
    </row>
    <row r="69" spans="1:28" s="274" customFormat="1" ht="15.75">
      <c r="A69" s="284">
        <v>231</v>
      </c>
      <c r="B69" s="143">
        <v>1800</v>
      </c>
      <c r="C69" s="866" t="s">
        <v>131</v>
      </c>
      <c r="D69" s="866"/>
      <c r="E69" s="539">
        <f t="shared" si="3"/>
        <v>0</v>
      </c>
      <c r="F69" s="353"/>
      <c r="G69" s="279"/>
      <c r="H69" s="790"/>
      <c r="I69" s="353"/>
      <c r="J69" s="279"/>
      <c r="K69" s="790"/>
      <c r="L69" s="571">
        <f t="shared" si="11"/>
        <v>0</v>
      </c>
      <c r="M69" s="243">
        <f t="shared" si="1"/>
      </c>
      <c r="N69" s="271"/>
      <c r="S69" s="245"/>
      <c r="AB69" s="237"/>
    </row>
    <row r="70" spans="1:28" s="274" customFormat="1" ht="15.75">
      <c r="A70" s="274">
        <v>235</v>
      </c>
      <c r="B70" s="143">
        <v>1900</v>
      </c>
      <c r="C70" s="866" t="s">
        <v>175</v>
      </c>
      <c r="D70" s="866"/>
      <c r="E70" s="539">
        <f t="shared" si="3"/>
        <v>0</v>
      </c>
      <c r="F70" s="353"/>
      <c r="G70" s="279"/>
      <c r="H70" s="790"/>
      <c r="I70" s="353"/>
      <c r="J70" s="279"/>
      <c r="K70" s="790"/>
      <c r="L70" s="571">
        <f t="shared" si="11"/>
        <v>0</v>
      </c>
      <c r="M70" s="243">
        <f t="shared" si="1"/>
      </c>
      <c r="N70" s="271"/>
      <c r="S70" s="245"/>
      <c r="AB70" s="237"/>
    </row>
    <row r="71" spans="1:19" s="274" customFormat="1" ht="15.75">
      <c r="A71" s="274">
        <v>255</v>
      </c>
      <c r="B71" s="143">
        <v>2000</v>
      </c>
      <c r="C71" s="866" t="s">
        <v>176</v>
      </c>
      <c r="D71" s="866"/>
      <c r="E71" s="539">
        <f t="shared" si="3"/>
        <v>0</v>
      </c>
      <c r="F71" s="353"/>
      <c r="G71" s="285"/>
      <c r="H71" s="790"/>
      <c r="I71" s="353"/>
      <c r="J71" s="285"/>
      <c r="K71" s="790"/>
      <c r="L71" s="571">
        <f t="shared" si="11"/>
        <v>0</v>
      </c>
      <c r="M71" s="243">
        <f t="shared" si="1"/>
      </c>
      <c r="N71" s="271"/>
      <c r="S71" s="245"/>
    </row>
    <row r="72" spans="1:19" s="274" customFormat="1" ht="15.75">
      <c r="A72" s="274">
        <v>265</v>
      </c>
      <c r="B72" s="143">
        <v>2400</v>
      </c>
      <c r="C72" s="860" t="s">
        <v>177</v>
      </c>
      <c r="D72" s="860"/>
      <c r="E72" s="540">
        <f aca="true" t="shared" si="12" ref="E72:L72">SUM(E73:E86)</f>
        <v>0</v>
      </c>
      <c r="F72" s="353">
        <f t="shared" si="12"/>
        <v>0</v>
      </c>
      <c r="G72" s="279">
        <f t="shared" si="12"/>
        <v>0</v>
      </c>
      <c r="H72" s="790">
        <f>SUM(H73:H86)</f>
        <v>0</v>
      </c>
      <c r="I72" s="353">
        <f t="shared" si="12"/>
        <v>0</v>
      </c>
      <c r="J72" s="279">
        <f t="shared" si="12"/>
        <v>0</v>
      </c>
      <c r="K72" s="790">
        <f t="shared" si="12"/>
        <v>0</v>
      </c>
      <c r="L72" s="279">
        <f t="shared" si="12"/>
        <v>0</v>
      </c>
      <c r="M72" s="243">
        <f t="shared" si="1"/>
      </c>
      <c r="N72" s="271"/>
      <c r="S72" s="245"/>
    </row>
    <row r="73" spans="1:26" ht="18.75" customHeight="1">
      <c r="A73" s="237">
        <v>270</v>
      </c>
      <c r="B73" s="139"/>
      <c r="C73" s="148">
        <v>2401</v>
      </c>
      <c r="D73" s="151" t="s">
        <v>178</v>
      </c>
      <c r="E73" s="539">
        <f t="shared" si="3"/>
        <v>0</v>
      </c>
      <c r="F73" s="277"/>
      <c r="G73" s="272"/>
      <c r="H73" s="791"/>
      <c r="I73" s="277"/>
      <c r="J73" s="272"/>
      <c r="K73" s="791"/>
      <c r="L73" s="571">
        <f>I73+J73+K73</f>
        <v>0</v>
      </c>
      <c r="M73" s="243">
        <f t="shared" si="1"/>
      </c>
      <c r="N73" s="271"/>
      <c r="Q73" s="237"/>
      <c r="R73" s="237"/>
      <c r="S73" s="245"/>
      <c r="V73" s="237"/>
      <c r="W73" s="237"/>
      <c r="Y73" s="237"/>
      <c r="Z73" s="237"/>
    </row>
    <row r="74" spans="1:28" ht="15.75">
      <c r="A74" s="237">
        <v>280</v>
      </c>
      <c r="B74" s="139"/>
      <c r="C74" s="140">
        <v>2403</v>
      </c>
      <c r="D74" s="149" t="s">
        <v>179</v>
      </c>
      <c r="E74" s="539">
        <f t="shared" si="3"/>
        <v>0</v>
      </c>
      <c r="F74" s="277"/>
      <c r="G74" s="571"/>
      <c r="H74" s="791"/>
      <c r="I74" s="277"/>
      <c r="J74" s="571"/>
      <c r="K74" s="791"/>
      <c r="L74" s="571">
        <f aca="true" t="shared" si="13" ref="L74:L86">I74+J74+K74</f>
        <v>0</v>
      </c>
      <c r="M74" s="243">
        <f t="shared" si="1"/>
      </c>
      <c r="N74" s="271"/>
      <c r="Q74" s="237"/>
      <c r="R74" s="237"/>
      <c r="S74" s="245"/>
      <c r="V74" s="237"/>
      <c r="W74" s="237"/>
      <c r="Y74" s="237"/>
      <c r="Z74" s="237"/>
      <c r="AB74" s="274"/>
    </row>
    <row r="75" spans="1:26" ht="15.75">
      <c r="A75" s="237">
        <v>285</v>
      </c>
      <c r="B75" s="139"/>
      <c r="C75" s="140">
        <v>2404</v>
      </c>
      <c r="D75" s="142" t="s">
        <v>180</v>
      </c>
      <c r="E75" s="539">
        <f t="shared" si="3"/>
        <v>0</v>
      </c>
      <c r="F75" s="526"/>
      <c r="G75" s="272"/>
      <c r="H75" s="791"/>
      <c r="I75" s="526"/>
      <c r="J75" s="272"/>
      <c r="K75" s="791"/>
      <c r="L75" s="571">
        <f t="shared" si="13"/>
        <v>0</v>
      </c>
      <c r="M75" s="243">
        <f t="shared" si="1"/>
      </c>
      <c r="N75" s="271"/>
      <c r="Q75" s="237"/>
      <c r="R75" s="237"/>
      <c r="S75" s="245"/>
      <c r="V75" s="237"/>
      <c r="W75" s="237"/>
      <c r="Y75" s="237"/>
      <c r="Z75" s="237"/>
    </row>
    <row r="76" spans="1:26" ht="15.75">
      <c r="A76" s="237">
        <v>290</v>
      </c>
      <c r="B76" s="139"/>
      <c r="C76" s="140">
        <v>2405</v>
      </c>
      <c r="D76" s="149" t="s">
        <v>181</v>
      </c>
      <c r="E76" s="539">
        <f t="shared" si="3"/>
        <v>0</v>
      </c>
      <c r="F76" s="526"/>
      <c r="G76" s="272"/>
      <c r="H76" s="791"/>
      <c r="I76" s="526"/>
      <c r="J76" s="272"/>
      <c r="K76" s="791"/>
      <c r="L76" s="571">
        <f t="shared" si="13"/>
        <v>0</v>
      </c>
      <c r="M76" s="243">
        <f t="shared" si="1"/>
      </c>
      <c r="N76" s="271"/>
      <c r="Q76" s="237"/>
      <c r="R76" s="237"/>
      <c r="S76" s="245"/>
      <c r="V76" s="237"/>
      <c r="W76" s="237"/>
      <c r="Y76" s="237"/>
      <c r="Z76" s="237"/>
    </row>
    <row r="77" spans="1:26" ht="15.75">
      <c r="A77" s="237">
        <v>295</v>
      </c>
      <c r="B77" s="139"/>
      <c r="C77" s="140">
        <v>2406</v>
      </c>
      <c r="D77" s="149" t="s">
        <v>182</v>
      </c>
      <c r="E77" s="539">
        <f t="shared" si="3"/>
        <v>0</v>
      </c>
      <c r="F77" s="526"/>
      <c r="G77" s="272"/>
      <c r="H77" s="791"/>
      <c r="I77" s="526"/>
      <c r="J77" s="272"/>
      <c r="K77" s="791"/>
      <c r="L77" s="571">
        <f t="shared" si="13"/>
        <v>0</v>
      </c>
      <c r="M77" s="243">
        <f t="shared" si="1"/>
      </c>
      <c r="N77" s="271"/>
      <c r="Q77" s="237"/>
      <c r="R77" s="237"/>
      <c r="S77" s="245"/>
      <c r="V77" s="237"/>
      <c r="W77" s="237"/>
      <c r="Y77" s="237"/>
      <c r="Z77" s="237"/>
    </row>
    <row r="78" spans="1:26" ht="15.75">
      <c r="A78" s="237">
        <v>300</v>
      </c>
      <c r="B78" s="139"/>
      <c r="C78" s="140">
        <v>2407</v>
      </c>
      <c r="D78" s="149" t="s">
        <v>183</v>
      </c>
      <c r="E78" s="539">
        <f t="shared" si="3"/>
        <v>0</v>
      </c>
      <c r="F78" s="526"/>
      <c r="G78" s="272"/>
      <c r="H78" s="791"/>
      <c r="I78" s="526"/>
      <c r="J78" s="272"/>
      <c r="K78" s="791"/>
      <c r="L78" s="571">
        <f t="shared" si="13"/>
        <v>0</v>
      </c>
      <c r="M78" s="243">
        <f t="shared" si="1"/>
      </c>
      <c r="N78" s="271"/>
      <c r="Q78" s="237"/>
      <c r="R78" s="237"/>
      <c r="S78" s="245"/>
      <c r="V78" s="237"/>
      <c r="W78" s="237"/>
      <c r="Y78" s="237"/>
      <c r="Z78" s="237"/>
    </row>
    <row r="79" spans="1:26" ht="15.75">
      <c r="A79" s="237">
        <v>305</v>
      </c>
      <c r="B79" s="139"/>
      <c r="C79" s="140">
        <v>2408</v>
      </c>
      <c r="D79" s="149" t="s">
        <v>1001</v>
      </c>
      <c r="E79" s="539">
        <f t="shared" si="3"/>
        <v>0</v>
      </c>
      <c r="F79" s="526"/>
      <c r="G79" s="272"/>
      <c r="H79" s="791"/>
      <c r="I79" s="526"/>
      <c r="J79" s="272"/>
      <c r="K79" s="791"/>
      <c r="L79" s="571">
        <f t="shared" si="13"/>
        <v>0</v>
      </c>
      <c r="M79" s="243">
        <f t="shared" si="1"/>
      </c>
      <c r="N79" s="271"/>
      <c r="Q79" s="237"/>
      <c r="R79" s="237"/>
      <c r="S79" s="245"/>
      <c r="V79" s="237"/>
      <c r="W79" s="237"/>
      <c r="Y79" s="237"/>
      <c r="Z79" s="237"/>
    </row>
    <row r="80" spans="1:26" ht="15.75">
      <c r="A80" s="237">
        <v>310</v>
      </c>
      <c r="B80" s="139"/>
      <c r="C80" s="140">
        <v>2409</v>
      </c>
      <c r="D80" s="149" t="s">
        <v>1002</v>
      </c>
      <c r="E80" s="539">
        <f t="shared" si="3"/>
        <v>0</v>
      </c>
      <c r="F80" s="526"/>
      <c r="G80" s="272"/>
      <c r="H80" s="791"/>
      <c r="I80" s="526"/>
      <c r="J80" s="272"/>
      <c r="K80" s="791"/>
      <c r="L80" s="571">
        <f t="shared" si="13"/>
        <v>0</v>
      </c>
      <c r="M80" s="243">
        <f t="shared" si="1"/>
      </c>
      <c r="N80" s="271"/>
      <c r="Q80" s="237"/>
      <c r="R80" s="237"/>
      <c r="S80" s="245"/>
      <c r="V80" s="237"/>
      <c r="W80" s="237"/>
      <c r="Y80" s="237"/>
      <c r="Z80" s="237"/>
    </row>
    <row r="81" spans="1:26" ht="15.75">
      <c r="A81" s="237">
        <v>315</v>
      </c>
      <c r="B81" s="139"/>
      <c r="C81" s="140">
        <v>2410</v>
      </c>
      <c r="D81" s="149" t="s">
        <v>1003</v>
      </c>
      <c r="E81" s="539">
        <f t="shared" si="3"/>
        <v>0</v>
      </c>
      <c r="F81" s="277"/>
      <c r="G81" s="272"/>
      <c r="H81" s="791"/>
      <c r="I81" s="277"/>
      <c r="J81" s="272"/>
      <c r="K81" s="791"/>
      <c r="L81" s="571">
        <f t="shared" si="13"/>
        <v>0</v>
      </c>
      <c r="M81" s="243">
        <f t="shared" si="1"/>
      </c>
      <c r="N81" s="271"/>
      <c r="Q81" s="237"/>
      <c r="R81" s="237"/>
      <c r="S81" s="245"/>
      <c r="V81" s="237"/>
      <c r="W81" s="237"/>
      <c r="Y81" s="237"/>
      <c r="Z81" s="237"/>
    </row>
    <row r="82" spans="1:26" ht="15.75">
      <c r="A82" s="237">
        <v>325</v>
      </c>
      <c r="B82" s="139"/>
      <c r="C82" s="140">
        <v>2412</v>
      </c>
      <c r="D82" s="142" t="s">
        <v>1004</v>
      </c>
      <c r="E82" s="539">
        <f t="shared" si="3"/>
        <v>0</v>
      </c>
      <c r="F82" s="277"/>
      <c r="G82" s="571"/>
      <c r="H82" s="791"/>
      <c r="I82" s="277"/>
      <c r="J82" s="571"/>
      <c r="K82" s="791"/>
      <c r="L82" s="571">
        <f t="shared" si="13"/>
        <v>0</v>
      </c>
      <c r="M82" s="243">
        <f t="shared" si="1"/>
      </c>
      <c r="N82" s="271"/>
      <c r="Q82" s="237"/>
      <c r="R82" s="237"/>
      <c r="S82" s="245"/>
      <c r="V82" s="237"/>
      <c r="W82" s="237"/>
      <c r="Y82" s="237"/>
      <c r="Z82" s="237"/>
    </row>
    <row r="83" spans="1:26" ht="15.75">
      <c r="A83" s="237">
        <v>330</v>
      </c>
      <c r="B83" s="139"/>
      <c r="C83" s="140">
        <v>2413</v>
      </c>
      <c r="D83" s="149" t="s">
        <v>1005</v>
      </c>
      <c r="E83" s="539">
        <f t="shared" si="3"/>
        <v>0</v>
      </c>
      <c r="F83" s="277"/>
      <c r="G83" s="272"/>
      <c r="H83" s="791"/>
      <c r="I83" s="277"/>
      <c r="J83" s="272"/>
      <c r="K83" s="791"/>
      <c r="L83" s="571">
        <f t="shared" si="13"/>
        <v>0</v>
      </c>
      <c r="M83" s="243">
        <f t="shared" si="1"/>
      </c>
      <c r="N83" s="271"/>
      <c r="Q83" s="237"/>
      <c r="R83" s="237"/>
      <c r="S83" s="245"/>
      <c r="V83" s="237"/>
      <c r="W83" s="237"/>
      <c r="Y83" s="237"/>
      <c r="Z83" s="237"/>
    </row>
    <row r="84" spans="1:26" ht="31.5">
      <c r="A84" s="286">
        <v>335</v>
      </c>
      <c r="B84" s="139"/>
      <c r="C84" s="140">
        <v>2415</v>
      </c>
      <c r="D84" s="142" t="s">
        <v>1006</v>
      </c>
      <c r="E84" s="539">
        <f t="shared" si="3"/>
        <v>0</v>
      </c>
      <c r="F84" s="277"/>
      <c r="G84" s="571"/>
      <c r="H84" s="791"/>
      <c r="I84" s="277"/>
      <c r="J84" s="571"/>
      <c r="K84" s="791"/>
      <c r="L84" s="571">
        <f t="shared" si="13"/>
        <v>0</v>
      </c>
      <c r="M84" s="243">
        <f t="shared" si="1"/>
      </c>
      <c r="N84" s="271"/>
      <c r="Q84" s="237"/>
      <c r="R84" s="237"/>
      <c r="S84" s="245"/>
      <c r="V84" s="237"/>
      <c r="W84" s="237"/>
      <c r="Y84" s="237"/>
      <c r="Z84" s="237"/>
    </row>
    <row r="85" spans="1:26" ht="15.75">
      <c r="A85" s="287">
        <v>340</v>
      </c>
      <c r="B85" s="153"/>
      <c r="C85" s="140">
        <v>2418</v>
      </c>
      <c r="D85" s="154" t="s">
        <v>1007</v>
      </c>
      <c r="E85" s="539">
        <f t="shared" si="3"/>
        <v>0</v>
      </c>
      <c r="F85" s="277"/>
      <c r="G85" s="571"/>
      <c r="H85" s="791"/>
      <c r="I85" s="277"/>
      <c r="J85" s="571"/>
      <c r="K85" s="791"/>
      <c r="L85" s="571">
        <f t="shared" si="13"/>
        <v>0</v>
      </c>
      <c r="M85" s="243">
        <f t="shared" si="1"/>
      </c>
      <c r="N85" s="271"/>
      <c r="Q85" s="237"/>
      <c r="R85" s="237"/>
      <c r="S85" s="245"/>
      <c r="V85" s="237"/>
      <c r="W85" s="237"/>
      <c r="Y85" s="237"/>
      <c r="Z85" s="237"/>
    </row>
    <row r="86" spans="1:26" ht="15.75">
      <c r="A86" s="287">
        <v>345</v>
      </c>
      <c r="B86" s="155"/>
      <c r="C86" s="146">
        <v>2419</v>
      </c>
      <c r="D86" s="150" t="s">
        <v>1008</v>
      </c>
      <c r="E86" s="539">
        <f t="shared" si="3"/>
        <v>0</v>
      </c>
      <c r="F86" s="277"/>
      <c r="G86" s="272"/>
      <c r="H86" s="791"/>
      <c r="I86" s="277"/>
      <c r="J86" s="272"/>
      <c r="K86" s="791"/>
      <c r="L86" s="571">
        <f t="shared" si="13"/>
        <v>0</v>
      </c>
      <c r="M86" s="243">
        <f t="shared" si="1"/>
      </c>
      <c r="N86" s="271"/>
      <c r="Q86" s="237"/>
      <c r="R86" s="237"/>
      <c r="S86" s="245"/>
      <c r="V86" s="237"/>
      <c r="W86" s="237"/>
      <c r="Y86" s="237"/>
      <c r="Z86" s="237"/>
    </row>
    <row r="87" spans="1:28" s="274" customFormat="1" ht="15.75">
      <c r="A87" s="288">
        <v>350</v>
      </c>
      <c r="B87" s="156">
        <v>2500</v>
      </c>
      <c r="C87" s="861" t="s">
        <v>1009</v>
      </c>
      <c r="D87" s="861"/>
      <c r="E87" s="540">
        <f aca="true" t="shared" si="14" ref="E87:L87">SUM(E88:E89)</f>
        <v>0</v>
      </c>
      <c r="F87" s="353">
        <f t="shared" si="14"/>
        <v>0</v>
      </c>
      <c r="G87" s="279">
        <f t="shared" si="14"/>
        <v>0</v>
      </c>
      <c r="H87" s="790">
        <f>SUM(H88:H89)</f>
        <v>0</v>
      </c>
      <c r="I87" s="353">
        <f t="shared" si="14"/>
        <v>0</v>
      </c>
      <c r="J87" s="279">
        <f t="shared" si="14"/>
        <v>0</v>
      </c>
      <c r="K87" s="790">
        <f t="shared" si="14"/>
        <v>0</v>
      </c>
      <c r="L87" s="279">
        <f t="shared" si="14"/>
        <v>0</v>
      </c>
      <c r="M87" s="243">
        <f aca="true" t="shared" si="15" ref="M87:M151">(IF($E87&lt;&gt;0,$M$2,IF($L87&lt;&gt;0,$M$2,"")))</f>
      </c>
      <c r="N87" s="271"/>
      <c r="S87" s="245"/>
      <c r="AB87" s="237"/>
    </row>
    <row r="88" spans="1:26" ht="15.75">
      <c r="A88" s="287">
        <v>355</v>
      </c>
      <c r="B88" s="153"/>
      <c r="C88" s="148">
        <v>2501</v>
      </c>
      <c r="D88" s="529" t="s">
        <v>1010</v>
      </c>
      <c r="E88" s="539">
        <f t="shared" si="3"/>
        <v>0</v>
      </c>
      <c r="F88" s="526"/>
      <c r="G88" s="571"/>
      <c r="H88" s="791"/>
      <c r="I88" s="526"/>
      <c r="J88" s="571"/>
      <c r="K88" s="791"/>
      <c r="L88" s="571">
        <f>I88+J88+K88</f>
        <v>0</v>
      </c>
      <c r="M88" s="243">
        <f t="shared" si="15"/>
      </c>
      <c r="N88" s="271"/>
      <c r="Q88" s="237"/>
      <c r="R88" s="237"/>
      <c r="S88" s="245"/>
      <c r="V88" s="237"/>
      <c r="W88" s="237"/>
      <c r="Y88" s="237"/>
      <c r="Z88" s="237"/>
    </row>
    <row r="89" spans="1:28" ht="15.75">
      <c r="A89" s="287">
        <v>356</v>
      </c>
      <c r="B89" s="155"/>
      <c r="C89" s="146">
        <v>2502</v>
      </c>
      <c r="D89" s="530" t="s">
        <v>299</v>
      </c>
      <c r="E89" s="539">
        <f t="shared" si="3"/>
        <v>0</v>
      </c>
      <c r="F89" s="526"/>
      <c r="G89" s="571"/>
      <c r="H89" s="791"/>
      <c r="I89" s="526"/>
      <c r="J89" s="571"/>
      <c r="K89" s="791"/>
      <c r="L89" s="571">
        <f>I89+J89+K89</f>
        <v>0</v>
      </c>
      <c r="M89" s="243">
        <f t="shared" si="15"/>
      </c>
      <c r="N89" s="271"/>
      <c r="Q89" s="237"/>
      <c r="R89" s="237"/>
      <c r="S89" s="245"/>
      <c r="V89" s="237"/>
      <c r="W89" s="237"/>
      <c r="Y89" s="237"/>
      <c r="Z89" s="237"/>
      <c r="AB89" s="274"/>
    </row>
    <row r="90" spans="1:28" s="274" customFormat="1" ht="15.75">
      <c r="A90" s="289">
        <v>360</v>
      </c>
      <c r="B90" s="143">
        <v>2600</v>
      </c>
      <c r="C90" s="873" t="s">
        <v>300</v>
      </c>
      <c r="D90" s="873"/>
      <c r="E90" s="539">
        <f t="shared" si="3"/>
        <v>0</v>
      </c>
      <c r="F90" s="353"/>
      <c r="G90" s="279"/>
      <c r="H90" s="790"/>
      <c r="I90" s="353"/>
      <c r="J90" s="279"/>
      <c r="K90" s="790"/>
      <c r="L90" s="571">
        <f>I90+J90+K90</f>
        <v>0</v>
      </c>
      <c r="M90" s="243">
        <f t="shared" si="15"/>
      </c>
      <c r="N90" s="271"/>
      <c r="S90" s="245"/>
      <c r="AB90" s="237"/>
    </row>
    <row r="91" spans="1:28" s="274" customFormat="1" ht="15.75">
      <c r="A91" s="289">
        <v>370</v>
      </c>
      <c r="B91" s="143">
        <v>2700</v>
      </c>
      <c r="C91" s="860" t="s">
        <v>301</v>
      </c>
      <c r="D91" s="860"/>
      <c r="E91" s="540">
        <f aca="true" t="shared" si="16" ref="E91:L91">SUM(E92:E104)</f>
        <v>0</v>
      </c>
      <c r="F91" s="353">
        <f t="shared" si="16"/>
        <v>0</v>
      </c>
      <c r="G91" s="279">
        <f t="shared" si="16"/>
        <v>0</v>
      </c>
      <c r="H91" s="790">
        <f>SUM(H92:H104)</f>
        <v>0</v>
      </c>
      <c r="I91" s="353">
        <f t="shared" si="16"/>
        <v>0</v>
      </c>
      <c r="J91" s="279">
        <f t="shared" si="16"/>
        <v>0</v>
      </c>
      <c r="K91" s="790">
        <f t="shared" si="16"/>
        <v>0</v>
      </c>
      <c r="L91" s="279">
        <f t="shared" si="16"/>
        <v>0</v>
      </c>
      <c r="M91" s="243">
        <f t="shared" si="15"/>
      </c>
      <c r="N91" s="271"/>
      <c r="S91" s="245"/>
      <c r="AB91" s="237"/>
    </row>
    <row r="92" spans="1:28" ht="15.75">
      <c r="A92" s="290">
        <v>375</v>
      </c>
      <c r="B92" s="139"/>
      <c r="C92" s="148">
        <v>2701</v>
      </c>
      <c r="D92" s="141" t="s">
        <v>302</v>
      </c>
      <c r="E92" s="539">
        <f t="shared" si="3"/>
        <v>0</v>
      </c>
      <c r="F92" s="277"/>
      <c r="G92" s="272"/>
      <c r="H92" s="791"/>
      <c r="I92" s="277"/>
      <c r="J92" s="272"/>
      <c r="K92" s="791"/>
      <c r="L92" s="571">
        <f aca="true" t="shared" si="17" ref="L92:L104">I92+J92+K92</f>
        <v>0</v>
      </c>
      <c r="M92" s="243">
        <f t="shared" si="15"/>
      </c>
      <c r="N92" s="271"/>
      <c r="Q92" s="237"/>
      <c r="R92" s="237"/>
      <c r="S92" s="245"/>
      <c r="V92" s="237"/>
      <c r="W92" s="237"/>
      <c r="Y92" s="237"/>
      <c r="Z92" s="237"/>
      <c r="AB92" s="274"/>
    </row>
    <row r="93" spans="1:28" ht="15.75">
      <c r="A93" s="290">
        <v>380</v>
      </c>
      <c r="B93" s="139"/>
      <c r="C93" s="140" t="s">
        <v>303</v>
      </c>
      <c r="D93" s="142" t="s">
        <v>304</v>
      </c>
      <c r="E93" s="539">
        <f aca="true" t="shared" si="18" ref="E93:E104">F93+G93+H93</f>
        <v>0</v>
      </c>
      <c r="F93" s="277"/>
      <c r="G93" s="272"/>
      <c r="H93" s="791"/>
      <c r="I93" s="277"/>
      <c r="J93" s="272"/>
      <c r="K93" s="791"/>
      <c r="L93" s="571">
        <f t="shared" si="17"/>
        <v>0</v>
      </c>
      <c r="M93" s="243">
        <f t="shared" si="15"/>
      </c>
      <c r="N93" s="271"/>
      <c r="Q93" s="237"/>
      <c r="R93" s="237"/>
      <c r="S93" s="245"/>
      <c r="V93" s="237"/>
      <c r="W93" s="237"/>
      <c r="Y93" s="237"/>
      <c r="Z93" s="237"/>
      <c r="AB93" s="274"/>
    </row>
    <row r="94" spans="1:26" ht="15.75">
      <c r="A94" s="290">
        <v>385</v>
      </c>
      <c r="B94" s="139"/>
      <c r="C94" s="140" t="s">
        <v>305</v>
      </c>
      <c r="D94" s="142" t="s">
        <v>306</v>
      </c>
      <c r="E94" s="539">
        <f t="shared" si="18"/>
        <v>0</v>
      </c>
      <c r="F94" s="277"/>
      <c r="G94" s="272"/>
      <c r="H94" s="791"/>
      <c r="I94" s="277"/>
      <c r="J94" s="272"/>
      <c r="K94" s="791"/>
      <c r="L94" s="571">
        <f t="shared" si="17"/>
        <v>0</v>
      </c>
      <c r="M94" s="243">
        <f t="shared" si="15"/>
      </c>
      <c r="N94" s="271"/>
      <c r="Q94" s="237"/>
      <c r="R94" s="237"/>
      <c r="S94" s="245"/>
      <c r="V94" s="237"/>
      <c r="W94" s="237"/>
      <c r="Y94" s="237"/>
      <c r="Z94" s="237"/>
    </row>
    <row r="95" spans="1:26" ht="15.75">
      <c r="A95" s="290">
        <v>390</v>
      </c>
      <c r="B95" s="157"/>
      <c r="C95" s="140">
        <v>2704</v>
      </c>
      <c r="D95" s="142" t="s">
        <v>307</v>
      </c>
      <c r="E95" s="539">
        <f t="shared" si="18"/>
        <v>0</v>
      </c>
      <c r="F95" s="277"/>
      <c r="G95" s="272"/>
      <c r="H95" s="791"/>
      <c r="I95" s="277"/>
      <c r="J95" s="272"/>
      <c r="K95" s="791"/>
      <c r="L95" s="571">
        <f t="shared" si="17"/>
        <v>0</v>
      </c>
      <c r="M95" s="243">
        <f t="shared" si="15"/>
      </c>
      <c r="N95" s="271"/>
      <c r="Q95" s="237"/>
      <c r="R95" s="237"/>
      <c r="S95" s="245"/>
      <c r="V95" s="237"/>
      <c r="W95" s="237"/>
      <c r="Y95" s="237"/>
      <c r="Z95" s="237"/>
    </row>
    <row r="96" spans="1:26" ht="22.5" customHeight="1">
      <c r="A96" s="290">
        <v>395</v>
      </c>
      <c r="B96" s="139"/>
      <c r="C96" s="140" t="s">
        <v>308</v>
      </c>
      <c r="D96" s="142" t="s">
        <v>309</v>
      </c>
      <c r="E96" s="539">
        <f t="shared" si="18"/>
        <v>0</v>
      </c>
      <c r="F96" s="277"/>
      <c r="G96" s="272"/>
      <c r="H96" s="791"/>
      <c r="I96" s="277"/>
      <c r="J96" s="272"/>
      <c r="K96" s="791"/>
      <c r="L96" s="571">
        <f t="shared" si="17"/>
        <v>0</v>
      </c>
      <c r="M96" s="243">
        <f t="shared" si="15"/>
      </c>
      <c r="N96" s="271"/>
      <c r="Q96" s="237"/>
      <c r="R96" s="237"/>
      <c r="S96" s="245"/>
      <c r="V96" s="237"/>
      <c r="W96" s="237"/>
      <c r="Y96" s="237"/>
      <c r="Z96" s="237"/>
    </row>
    <row r="97" spans="1:26" ht="15.75">
      <c r="A97" s="290">
        <v>400</v>
      </c>
      <c r="B97" s="144"/>
      <c r="C97" s="140">
        <v>2706</v>
      </c>
      <c r="D97" s="142" t="s">
        <v>310</v>
      </c>
      <c r="E97" s="539">
        <f t="shared" si="18"/>
        <v>0</v>
      </c>
      <c r="F97" s="277"/>
      <c r="G97" s="272"/>
      <c r="H97" s="791"/>
      <c r="I97" s="277"/>
      <c r="J97" s="272"/>
      <c r="K97" s="791"/>
      <c r="L97" s="571">
        <f t="shared" si="17"/>
        <v>0</v>
      </c>
      <c r="M97" s="243">
        <f t="shared" si="15"/>
      </c>
      <c r="N97" s="271"/>
      <c r="Q97" s="237"/>
      <c r="R97" s="237"/>
      <c r="S97" s="245"/>
      <c r="V97" s="237"/>
      <c r="W97" s="237"/>
      <c r="Y97" s="237"/>
      <c r="Z97" s="237"/>
    </row>
    <row r="98" spans="1:26" ht="15.75">
      <c r="A98" s="290">
        <v>405</v>
      </c>
      <c r="B98" s="139"/>
      <c r="C98" s="140" t="s">
        <v>311</v>
      </c>
      <c r="D98" s="142" t="s">
        <v>312</v>
      </c>
      <c r="E98" s="539">
        <f t="shared" si="18"/>
        <v>0</v>
      </c>
      <c r="F98" s="277"/>
      <c r="G98" s="272"/>
      <c r="H98" s="791"/>
      <c r="I98" s="277"/>
      <c r="J98" s="272"/>
      <c r="K98" s="791"/>
      <c r="L98" s="571">
        <f t="shared" si="17"/>
        <v>0</v>
      </c>
      <c r="M98" s="243">
        <f t="shared" si="15"/>
      </c>
      <c r="N98" s="271"/>
      <c r="Q98" s="237"/>
      <c r="R98" s="237"/>
      <c r="S98" s="245"/>
      <c r="V98" s="237"/>
      <c r="W98" s="237"/>
      <c r="Y98" s="237"/>
      <c r="Z98" s="237"/>
    </row>
    <row r="99" spans="1:26" ht="15.75">
      <c r="A99" s="290">
        <v>410</v>
      </c>
      <c r="B99" s="144"/>
      <c r="C99" s="140" t="s">
        <v>313</v>
      </c>
      <c r="D99" s="142" t="s">
        <v>1015</v>
      </c>
      <c r="E99" s="539">
        <f t="shared" si="18"/>
        <v>0</v>
      </c>
      <c r="F99" s="526"/>
      <c r="G99" s="272"/>
      <c r="H99" s="791"/>
      <c r="I99" s="526"/>
      <c r="J99" s="272"/>
      <c r="K99" s="791"/>
      <c r="L99" s="571">
        <f t="shared" si="17"/>
        <v>0</v>
      </c>
      <c r="M99" s="243">
        <f t="shared" si="15"/>
      </c>
      <c r="N99" s="271"/>
      <c r="Q99" s="237"/>
      <c r="R99" s="237"/>
      <c r="S99" s="245"/>
      <c r="V99" s="237"/>
      <c r="W99" s="237"/>
      <c r="Y99" s="237"/>
      <c r="Z99" s="237"/>
    </row>
    <row r="100" spans="1:26" ht="15.75">
      <c r="A100" s="290">
        <v>420</v>
      </c>
      <c r="B100" s="139"/>
      <c r="C100" s="140" t="s">
        <v>1016</v>
      </c>
      <c r="D100" s="142" t="s">
        <v>1017</v>
      </c>
      <c r="E100" s="539">
        <f t="shared" si="18"/>
        <v>0</v>
      </c>
      <c r="F100" s="526"/>
      <c r="G100" s="272"/>
      <c r="H100" s="791"/>
      <c r="I100" s="526"/>
      <c r="J100" s="272"/>
      <c r="K100" s="791"/>
      <c r="L100" s="571">
        <f t="shared" si="17"/>
        <v>0</v>
      </c>
      <c r="M100" s="243">
        <f t="shared" si="15"/>
      </c>
      <c r="N100" s="271"/>
      <c r="Q100" s="237"/>
      <c r="R100" s="237"/>
      <c r="S100" s="245"/>
      <c r="V100" s="237"/>
      <c r="W100" s="237"/>
      <c r="Y100" s="237"/>
      <c r="Z100" s="237"/>
    </row>
    <row r="101" spans="1:26" ht="15.75">
      <c r="A101" s="290">
        <v>425</v>
      </c>
      <c r="B101" s="139"/>
      <c r="C101" s="140" t="s">
        <v>1018</v>
      </c>
      <c r="D101" s="142" t="s">
        <v>1019</v>
      </c>
      <c r="E101" s="539">
        <f t="shared" si="18"/>
        <v>0</v>
      </c>
      <c r="F101" s="526"/>
      <c r="G101" s="272"/>
      <c r="H101" s="791"/>
      <c r="I101" s="526"/>
      <c r="J101" s="272"/>
      <c r="K101" s="791"/>
      <c r="L101" s="571">
        <f t="shared" si="17"/>
        <v>0</v>
      </c>
      <c r="M101" s="243">
        <f t="shared" si="15"/>
      </c>
      <c r="N101" s="271"/>
      <c r="Q101" s="237"/>
      <c r="R101" s="237"/>
      <c r="S101" s="245"/>
      <c r="V101" s="237"/>
      <c r="W101" s="237"/>
      <c r="Y101" s="237"/>
      <c r="Z101" s="237"/>
    </row>
    <row r="102" spans="1:26" ht="15.75">
      <c r="A102" s="290">
        <v>430</v>
      </c>
      <c r="B102" s="139"/>
      <c r="C102" s="140" t="s">
        <v>1020</v>
      </c>
      <c r="D102" s="142" t="s">
        <v>1021</v>
      </c>
      <c r="E102" s="539">
        <f t="shared" si="18"/>
        <v>0</v>
      </c>
      <c r="F102" s="277"/>
      <c r="G102" s="272"/>
      <c r="H102" s="791"/>
      <c r="I102" s="277"/>
      <c r="J102" s="272"/>
      <c r="K102" s="791"/>
      <c r="L102" s="571">
        <f t="shared" si="17"/>
        <v>0</v>
      </c>
      <c r="M102" s="243">
        <f t="shared" si="15"/>
      </c>
      <c r="N102" s="271"/>
      <c r="Q102" s="237"/>
      <c r="R102" s="237"/>
      <c r="S102" s="245"/>
      <c r="V102" s="237"/>
      <c r="W102" s="237"/>
      <c r="Y102" s="237"/>
      <c r="Z102" s="237"/>
    </row>
    <row r="103" spans="1:26" ht="15.75">
      <c r="A103" s="291">
        <v>436</v>
      </c>
      <c r="B103" s="139"/>
      <c r="C103" s="140" t="s">
        <v>1022</v>
      </c>
      <c r="D103" s="158" t="s">
        <v>1023</v>
      </c>
      <c r="E103" s="539">
        <f t="shared" si="18"/>
        <v>0</v>
      </c>
      <c r="F103" s="277"/>
      <c r="G103" s="272"/>
      <c r="H103" s="791"/>
      <c r="I103" s="277"/>
      <c r="J103" s="272"/>
      <c r="K103" s="791"/>
      <c r="L103" s="571">
        <f t="shared" si="17"/>
        <v>0</v>
      </c>
      <c r="M103" s="243">
        <f t="shared" si="15"/>
      </c>
      <c r="N103" s="271"/>
      <c r="Q103" s="237"/>
      <c r="R103" s="237"/>
      <c r="S103" s="245"/>
      <c r="V103" s="237"/>
      <c r="W103" s="237"/>
      <c r="Y103" s="237"/>
      <c r="Z103" s="237"/>
    </row>
    <row r="104" spans="1:26" ht="15.75">
      <c r="A104" s="290">
        <v>440</v>
      </c>
      <c r="B104" s="139"/>
      <c r="C104" s="146" t="s">
        <v>1024</v>
      </c>
      <c r="D104" s="159" t="s">
        <v>1025</v>
      </c>
      <c r="E104" s="539">
        <f t="shared" si="18"/>
        <v>0</v>
      </c>
      <c r="F104" s="526"/>
      <c r="G104" s="272"/>
      <c r="H104" s="791"/>
      <c r="I104" s="526"/>
      <c r="J104" s="272"/>
      <c r="K104" s="791"/>
      <c r="L104" s="571">
        <f t="shared" si="17"/>
        <v>0</v>
      </c>
      <c r="M104" s="243">
        <f t="shared" si="15"/>
      </c>
      <c r="N104" s="271"/>
      <c r="Q104" s="237"/>
      <c r="R104" s="237"/>
      <c r="S104" s="245"/>
      <c r="V104" s="237"/>
      <c r="W104" s="237"/>
      <c r="Y104" s="237"/>
      <c r="Z104" s="237"/>
    </row>
    <row r="105" spans="1:28" s="274" customFormat="1" ht="15.75">
      <c r="A105" s="289">
        <v>445</v>
      </c>
      <c r="B105" s="143">
        <v>2800</v>
      </c>
      <c r="C105" s="859" t="s">
        <v>1026</v>
      </c>
      <c r="D105" s="859"/>
      <c r="E105" s="540">
        <f aca="true" t="shared" si="19" ref="E105:K105">+E106+E107+E108</f>
        <v>0</v>
      </c>
      <c r="F105" s="353">
        <f t="shared" si="19"/>
        <v>0</v>
      </c>
      <c r="G105" s="279">
        <f t="shared" si="19"/>
        <v>0</v>
      </c>
      <c r="H105" s="790">
        <f>+H106+H107+H108</f>
        <v>0</v>
      </c>
      <c r="I105" s="353">
        <f t="shared" si="19"/>
        <v>0</v>
      </c>
      <c r="J105" s="279">
        <f t="shared" si="19"/>
        <v>0</v>
      </c>
      <c r="K105" s="790">
        <f t="shared" si="19"/>
        <v>0</v>
      </c>
      <c r="L105" s="279">
        <f>SUM(L106:L108)</f>
        <v>0</v>
      </c>
      <c r="M105" s="243">
        <f t="shared" si="15"/>
      </c>
      <c r="N105" s="271"/>
      <c r="S105" s="245"/>
      <c r="AB105" s="237"/>
    </row>
    <row r="106" spans="1:26" ht="32.25" customHeight="1">
      <c r="A106" s="290">
        <v>450</v>
      </c>
      <c r="B106" s="139"/>
      <c r="C106" s="140">
        <v>2801</v>
      </c>
      <c r="D106" s="151" t="s">
        <v>1027</v>
      </c>
      <c r="E106" s="539">
        <f>F106+G106+H106</f>
        <v>0</v>
      </c>
      <c r="F106" s="526"/>
      <c r="G106" s="272"/>
      <c r="H106" s="791"/>
      <c r="I106" s="526"/>
      <c r="J106" s="272"/>
      <c r="K106" s="791"/>
      <c r="L106" s="571">
        <f>I106+J106+K106</f>
        <v>0</v>
      </c>
      <c r="M106" s="243">
        <f t="shared" si="15"/>
      </c>
      <c r="N106" s="271"/>
      <c r="Q106" s="237"/>
      <c r="R106" s="237"/>
      <c r="S106" s="245"/>
      <c r="V106" s="237"/>
      <c r="W106" s="237"/>
      <c r="Y106" s="237"/>
      <c r="Z106" s="237"/>
    </row>
    <row r="107" spans="1:28" ht="23.25" customHeight="1">
      <c r="A107" s="290">
        <v>455</v>
      </c>
      <c r="B107" s="139"/>
      <c r="C107" s="140">
        <v>2802</v>
      </c>
      <c r="D107" s="154" t="s">
        <v>1028</v>
      </c>
      <c r="E107" s="539">
        <f>F107+G107+H107</f>
        <v>0</v>
      </c>
      <c r="F107" s="526"/>
      <c r="G107" s="272"/>
      <c r="H107" s="791"/>
      <c r="I107" s="526"/>
      <c r="J107" s="272"/>
      <c r="K107" s="791"/>
      <c r="L107" s="571">
        <f>I107+J107+K107</f>
        <v>0</v>
      </c>
      <c r="M107" s="243">
        <f t="shared" si="15"/>
      </c>
      <c r="N107" s="271"/>
      <c r="Q107" s="237"/>
      <c r="R107" s="237"/>
      <c r="S107" s="245"/>
      <c r="V107" s="237"/>
      <c r="W107" s="237"/>
      <c r="Y107" s="237"/>
      <c r="Z107" s="237"/>
      <c r="AB107" s="274"/>
    </row>
    <row r="108" spans="1:28" ht="23.25" customHeight="1">
      <c r="A108" s="290">
        <v>455</v>
      </c>
      <c r="B108" s="139"/>
      <c r="C108" s="146">
        <v>2809</v>
      </c>
      <c r="D108" s="608" t="s">
        <v>402</v>
      </c>
      <c r="E108" s="539">
        <f>F108+G108+H108</f>
        <v>0</v>
      </c>
      <c r="F108" s="526"/>
      <c r="G108" s="272"/>
      <c r="H108" s="791"/>
      <c r="I108" s="526"/>
      <c r="J108" s="272"/>
      <c r="K108" s="791"/>
      <c r="L108" s="571">
        <f>I108+J108+K108</f>
        <v>0</v>
      </c>
      <c r="M108" s="243">
        <f t="shared" si="15"/>
      </c>
      <c r="N108" s="271"/>
      <c r="Q108" s="237"/>
      <c r="R108" s="237"/>
      <c r="S108" s="245"/>
      <c r="V108" s="237"/>
      <c r="W108" s="237"/>
      <c r="Y108" s="237"/>
      <c r="Z108" s="237"/>
      <c r="AB108" s="274"/>
    </row>
    <row r="109" spans="1:28" s="274" customFormat="1" ht="15.75">
      <c r="A109" s="289">
        <v>470</v>
      </c>
      <c r="B109" s="143">
        <v>3600</v>
      </c>
      <c r="C109" s="860" t="s">
        <v>1813</v>
      </c>
      <c r="D109" s="860"/>
      <c r="E109" s="540">
        <f aca="true" t="shared" si="20" ref="E109:L109">SUM(E110:E115)</f>
        <v>0</v>
      </c>
      <c r="F109" s="353">
        <f t="shared" si="20"/>
        <v>0</v>
      </c>
      <c r="G109" s="279">
        <f t="shared" si="20"/>
        <v>0</v>
      </c>
      <c r="H109" s="790">
        <f>SUM(H110:H115)</f>
        <v>0</v>
      </c>
      <c r="I109" s="353">
        <f t="shared" si="20"/>
        <v>0</v>
      </c>
      <c r="J109" s="279">
        <f t="shared" si="20"/>
        <v>0</v>
      </c>
      <c r="K109" s="790">
        <f t="shared" si="20"/>
        <v>0</v>
      </c>
      <c r="L109" s="279">
        <f t="shared" si="20"/>
        <v>0</v>
      </c>
      <c r="M109" s="243">
        <f t="shared" si="15"/>
      </c>
      <c r="N109" s="271"/>
      <c r="S109" s="245"/>
      <c r="AB109" s="237"/>
    </row>
    <row r="110" spans="1:26" ht="23.25" customHeight="1">
      <c r="A110" s="290">
        <v>475</v>
      </c>
      <c r="B110" s="139"/>
      <c r="C110" s="140">
        <v>3601</v>
      </c>
      <c r="D110" s="151" t="s">
        <v>1029</v>
      </c>
      <c r="E110" s="539">
        <f aca="true" t="shared" si="21" ref="E110:E115">F110+G110+H110</f>
        <v>0</v>
      </c>
      <c r="F110" s="526"/>
      <c r="G110" s="272"/>
      <c r="H110" s="791"/>
      <c r="I110" s="526"/>
      <c r="J110" s="272"/>
      <c r="K110" s="791"/>
      <c r="L110" s="571">
        <f aca="true" t="shared" si="22" ref="L110:L115">I110+J110+K110</f>
        <v>0</v>
      </c>
      <c r="M110" s="243">
        <f t="shared" si="15"/>
      </c>
      <c r="N110" s="271"/>
      <c r="Q110" s="237"/>
      <c r="R110" s="237"/>
      <c r="S110" s="245"/>
      <c r="V110" s="237"/>
      <c r="W110" s="237"/>
      <c r="Y110" s="237"/>
      <c r="Z110" s="237"/>
    </row>
    <row r="111" spans="1:26" ht="17.25" customHeight="1">
      <c r="A111" s="290"/>
      <c r="B111" s="139"/>
      <c r="C111" s="140">
        <v>3610</v>
      </c>
      <c r="D111" s="168" t="s">
        <v>1814</v>
      </c>
      <c r="E111" s="539">
        <f t="shared" si="21"/>
        <v>0</v>
      </c>
      <c r="F111" s="277"/>
      <c r="G111" s="571"/>
      <c r="H111" s="791"/>
      <c r="I111" s="277"/>
      <c r="J111" s="571"/>
      <c r="K111" s="791"/>
      <c r="L111" s="571">
        <f t="shared" si="22"/>
        <v>0</v>
      </c>
      <c r="N111" s="271"/>
      <c r="Q111" s="237"/>
      <c r="R111" s="237"/>
      <c r="S111" s="245"/>
      <c r="V111" s="237"/>
      <c r="W111" s="237"/>
      <c r="Y111" s="237"/>
      <c r="Z111" s="237"/>
    </row>
    <row r="112" spans="1:28" ht="15.75">
      <c r="A112" s="290">
        <v>480</v>
      </c>
      <c r="B112" s="139"/>
      <c r="C112" s="140">
        <v>3611</v>
      </c>
      <c r="D112" s="142" t="s">
        <v>1030</v>
      </c>
      <c r="E112" s="539">
        <f t="shared" si="21"/>
        <v>0</v>
      </c>
      <c r="F112" s="526"/>
      <c r="G112" s="272"/>
      <c r="H112" s="791"/>
      <c r="I112" s="526"/>
      <c r="J112" s="272"/>
      <c r="K112" s="791"/>
      <c r="L112" s="571">
        <f t="shared" si="22"/>
        <v>0</v>
      </c>
      <c r="M112" s="243">
        <f t="shared" si="15"/>
      </c>
      <c r="N112" s="271"/>
      <c r="Q112" s="237"/>
      <c r="R112" s="237"/>
      <c r="S112" s="245"/>
      <c r="V112" s="237"/>
      <c r="W112" s="237"/>
      <c r="Y112" s="237"/>
      <c r="Z112" s="237"/>
      <c r="AB112" s="274"/>
    </row>
    <row r="113" spans="1:26" ht="15.75">
      <c r="A113" s="290">
        <v>485</v>
      </c>
      <c r="B113" s="139"/>
      <c r="C113" s="140">
        <v>3612</v>
      </c>
      <c r="D113" s="142" t="s">
        <v>1031</v>
      </c>
      <c r="E113" s="539">
        <f t="shared" si="21"/>
        <v>0</v>
      </c>
      <c r="F113" s="526"/>
      <c r="G113" s="272"/>
      <c r="H113" s="791"/>
      <c r="I113" s="526"/>
      <c r="J113" s="272"/>
      <c r="K113" s="791"/>
      <c r="L113" s="571">
        <f t="shared" si="22"/>
        <v>0</v>
      </c>
      <c r="M113" s="243">
        <f t="shared" si="15"/>
      </c>
      <c r="N113" s="271"/>
      <c r="Q113" s="237"/>
      <c r="R113" s="237"/>
      <c r="S113" s="245"/>
      <c r="V113" s="237"/>
      <c r="W113" s="237"/>
      <c r="Y113" s="237"/>
      <c r="Z113" s="237"/>
    </row>
    <row r="114" spans="1:28" s="280" customFormat="1" ht="15.75">
      <c r="A114" s="292"/>
      <c r="B114" s="139"/>
      <c r="C114" s="140">
        <v>3618</v>
      </c>
      <c r="D114" s="142" t="s">
        <v>132</v>
      </c>
      <c r="E114" s="539">
        <f t="shared" si="21"/>
        <v>0</v>
      </c>
      <c r="F114" s="527"/>
      <c r="G114" s="282"/>
      <c r="H114" s="791"/>
      <c r="I114" s="527"/>
      <c r="J114" s="282"/>
      <c r="K114" s="791"/>
      <c r="L114" s="571">
        <f t="shared" si="22"/>
        <v>0</v>
      </c>
      <c r="M114" s="243">
        <f t="shared" si="15"/>
      </c>
      <c r="N114" s="271"/>
      <c r="S114" s="245"/>
      <c r="AB114" s="237"/>
    </row>
    <row r="115" spans="1:26" ht="15.75">
      <c r="A115" s="290">
        <v>490</v>
      </c>
      <c r="B115" s="139"/>
      <c r="C115" s="140">
        <v>3619</v>
      </c>
      <c r="D115" s="159" t="s">
        <v>1032</v>
      </c>
      <c r="E115" s="539">
        <f t="shared" si="21"/>
        <v>0</v>
      </c>
      <c r="F115" s="526"/>
      <c r="G115" s="272"/>
      <c r="H115" s="791"/>
      <c r="I115" s="526"/>
      <c r="J115" s="272"/>
      <c r="K115" s="791"/>
      <c r="L115" s="571">
        <f t="shared" si="22"/>
        <v>0</v>
      </c>
      <c r="M115" s="243">
        <f t="shared" si="15"/>
      </c>
      <c r="N115" s="271"/>
      <c r="Q115" s="237"/>
      <c r="R115" s="237"/>
      <c r="S115" s="245"/>
      <c r="V115" s="237"/>
      <c r="W115" s="237"/>
      <c r="Y115" s="237"/>
      <c r="Z115" s="237"/>
    </row>
    <row r="116" spans="1:28" s="274" customFormat="1" ht="15.75">
      <c r="A116" s="289">
        <v>495</v>
      </c>
      <c r="B116" s="143">
        <v>3700</v>
      </c>
      <c r="C116" s="859" t="s">
        <v>1033</v>
      </c>
      <c r="D116" s="859"/>
      <c r="E116" s="540">
        <f aca="true" t="shared" si="23" ref="E116:L116">SUM(E117:E119)</f>
        <v>0</v>
      </c>
      <c r="F116" s="353">
        <f t="shared" si="23"/>
        <v>0</v>
      </c>
      <c r="G116" s="279">
        <f t="shared" si="23"/>
        <v>0</v>
      </c>
      <c r="H116" s="790">
        <f>SUM(H117:H119)</f>
        <v>0</v>
      </c>
      <c r="I116" s="353">
        <f t="shared" si="23"/>
        <v>0</v>
      </c>
      <c r="J116" s="279">
        <f t="shared" si="23"/>
        <v>0</v>
      </c>
      <c r="K116" s="790">
        <f t="shared" si="23"/>
        <v>0</v>
      </c>
      <c r="L116" s="279">
        <f t="shared" si="23"/>
        <v>0</v>
      </c>
      <c r="M116" s="243">
        <f t="shared" si="15"/>
      </c>
      <c r="N116" s="271"/>
      <c r="S116" s="245"/>
      <c r="AB116" s="280"/>
    </row>
    <row r="117" spans="1:26" ht="15.75">
      <c r="A117" s="290">
        <v>500</v>
      </c>
      <c r="B117" s="139"/>
      <c r="C117" s="140">
        <v>3701</v>
      </c>
      <c r="D117" s="141" t="s">
        <v>1034</v>
      </c>
      <c r="E117" s="539">
        <f>F117+G117+H117</f>
        <v>0</v>
      </c>
      <c r="F117" s="526"/>
      <c r="G117" s="272"/>
      <c r="H117" s="791"/>
      <c r="I117" s="526"/>
      <c r="J117" s="272"/>
      <c r="K117" s="791"/>
      <c r="L117" s="571">
        <f>I117+J117+K117</f>
        <v>0</v>
      </c>
      <c r="M117" s="243">
        <f t="shared" si="15"/>
      </c>
      <c r="N117" s="271"/>
      <c r="Q117" s="237"/>
      <c r="R117" s="237"/>
      <c r="S117" s="245"/>
      <c r="V117" s="237"/>
      <c r="W117" s="237"/>
      <c r="Y117" s="237"/>
      <c r="Z117" s="237"/>
    </row>
    <row r="118" spans="1:28" ht="30">
      <c r="A118" s="290">
        <v>505</v>
      </c>
      <c r="B118" s="139"/>
      <c r="C118" s="140">
        <v>3702</v>
      </c>
      <c r="D118" s="142" t="s">
        <v>1035</v>
      </c>
      <c r="E118" s="539">
        <f>F118+G118+H118</f>
        <v>0</v>
      </c>
      <c r="F118" s="526"/>
      <c r="G118" s="272"/>
      <c r="H118" s="791"/>
      <c r="I118" s="526"/>
      <c r="J118" s="272"/>
      <c r="K118" s="791"/>
      <c r="L118" s="571">
        <f>I118+J118+K118</f>
        <v>0</v>
      </c>
      <c r="M118" s="243">
        <f t="shared" si="15"/>
      </c>
      <c r="N118" s="271"/>
      <c r="Q118" s="237"/>
      <c r="R118" s="237"/>
      <c r="S118" s="245"/>
      <c r="V118" s="237"/>
      <c r="W118" s="237"/>
      <c r="Y118" s="237"/>
      <c r="Z118" s="237"/>
      <c r="AB118" s="274"/>
    </row>
    <row r="119" spans="1:26" ht="15.75">
      <c r="A119" s="290">
        <v>510</v>
      </c>
      <c r="B119" s="139"/>
      <c r="C119" s="146">
        <v>3709</v>
      </c>
      <c r="D119" s="150" t="s">
        <v>1036</v>
      </c>
      <c r="E119" s="539">
        <f>F119+G119+H119</f>
        <v>0</v>
      </c>
      <c r="F119" s="526"/>
      <c r="G119" s="272"/>
      <c r="H119" s="791"/>
      <c r="I119" s="526"/>
      <c r="J119" s="272"/>
      <c r="K119" s="791"/>
      <c r="L119" s="571">
        <f>I119+J119+K119</f>
        <v>0</v>
      </c>
      <c r="M119" s="243">
        <f t="shared" si="15"/>
      </c>
      <c r="N119" s="271"/>
      <c r="Q119" s="237"/>
      <c r="R119" s="237"/>
      <c r="S119" s="245"/>
      <c r="V119" s="237"/>
      <c r="W119" s="237"/>
      <c r="Y119" s="237"/>
      <c r="Z119" s="237"/>
    </row>
    <row r="120" spans="1:28" s="295" customFormat="1" ht="15.75">
      <c r="A120" s="293">
        <v>515</v>
      </c>
      <c r="B120" s="143">
        <v>4000</v>
      </c>
      <c r="C120" s="160" t="s">
        <v>1037</v>
      </c>
      <c r="D120" s="160"/>
      <c r="E120" s="525">
        <f aca="true" t="shared" si="24" ref="E120:L120">SUM(E121:E131)</f>
        <v>0</v>
      </c>
      <c r="F120" s="532">
        <f t="shared" si="24"/>
        <v>0</v>
      </c>
      <c r="G120" s="275">
        <f t="shared" si="24"/>
        <v>0</v>
      </c>
      <c r="H120" s="792">
        <f>SUM(H121:H131)</f>
        <v>0</v>
      </c>
      <c r="I120" s="532">
        <f t="shared" si="24"/>
        <v>0</v>
      </c>
      <c r="J120" s="275">
        <f t="shared" si="24"/>
        <v>0</v>
      </c>
      <c r="K120" s="792">
        <f t="shared" si="24"/>
        <v>0</v>
      </c>
      <c r="L120" s="275">
        <f t="shared" si="24"/>
        <v>0</v>
      </c>
      <c r="M120" s="243">
        <f t="shared" si="15"/>
      </c>
      <c r="N120" s="271"/>
      <c r="O120" s="294"/>
      <c r="P120" s="294"/>
      <c r="Q120" s="294"/>
      <c r="R120" s="294"/>
      <c r="S120" s="245"/>
      <c r="Z120" s="237"/>
      <c r="AA120" s="237"/>
      <c r="AB120" s="237"/>
    </row>
    <row r="121" spans="1:28" s="298" customFormat="1" ht="15.75" customHeight="1">
      <c r="A121" s="296">
        <v>516</v>
      </c>
      <c r="B121" s="139"/>
      <c r="C121" s="140">
        <v>4021</v>
      </c>
      <c r="D121" s="298" t="s">
        <v>1038</v>
      </c>
      <c r="E121" s="539">
        <f aca="true" t="shared" si="25" ref="E121:E133">F121+G121+H121</f>
        <v>0</v>
      </c>
      <c r="F121" s="526"/>
      <c r="G121" s="272"/>
      <c r="H121" s="791"/>
      <c r="I121" s="526"/>
      <c r="J121" s="272"/>
      <c r="K121" s="791"/>
      <c r="L121" s="571">
        <f aca="true" t="shared" si="26" ref="L121:L133">I121+J121+K121</f>
        <v>0</v>
      </c>
      <c r="M121" s="243">
        <f t="shared" si="15"/>
      </c>
      <c r="N121" s="271"/>
      <c r="O121" s="297"/>
      <c r="P121" s="297"/>
      <c r="Q121" s="297"/>
      <c r="R121" s="297"/>
      <c r="S121" s="245"/>
      <c r="Z121" s="237"/>
      <c r="AA121" s="237"/>
      <c r="AB121" s="237"/>
    </row>
    <row r="122" spans="1:28" s="298" customFormat="1" ht="15.75" customHeight="1">
      <c r="A122" s="296">
        <v>517</v>
      </c>
      <c r="B122" s="139"/>
      <c r="C122" s="140">
        <v>4022</v>
      </c>
      <c r="D122" s="298" t="s">
        <v>1450</v>
      </c>
      <c r="E122" s="539">
        <f t="shared" si="25"/>
        <v>0</v>
      </c>
      <c r="F122" s="526"/>
      <c r="G122" s="272"/>
      <c r="H122" s="791"/>
      <c r="I122" s="526"/>
      <c r="J122" s="272"/>
      <c r="K122" s="791"/>
      <c r="L122" s="571">
        <f t="shared" si="26"/>
        <v>0</v>
      </c>
      <c r="M122" s="243">
        <f t="shared" si="15"/>
      </c>
      <c r="N122" s="271"/>
      <c r="O122" s="297"/>
      <c r="P122" s="297"/>
      <c r="Q122" s="297"/>
      <c r="R122" s="297"/>
      <c r="S122" s="245"/>
      <c r="Z122" s="237"/>
      <c r="AA122" s="237"/>
      <c r="AB122" s="295"/>
    </row>
    <row r="123" spans="1:19" s="298" customFormat="1" ht="15.75" customHeight="1">
      <c r="A123" s="296">
        <v>518</v>
      </c>
      <c r="B123" s="139"/>
      <c r="C123" s="140">
        <v>4023</v>
      </c>
      <c r="D123" s="298" t="s">
        <v>1451</v>
      </c>
      <c r="E123" s="539">
        <f t="shared" si="25"/>
        <v>0</v>
      </c>
      <c r="F123" s="526"/>
      <c r="G123" s="272"/>
      <c r="H123" s="791"/>
      <c r="I123" s="526"/>
      <c r="J123" s="272"/>
      <c r="K123" s="791"/>
      <c r="L123" s="571">
        <f t="shared" si="26"/>
        <v>0</v>
      </c>
      <c r="M123" s="243">
        <f t="shared" si="15"/>
      </c>
      <c r="N123" s="271"/>
      <c r="O123" s="297"/>
      <c r="P123" s="297"/>
      <c r="Q123" s="297"/>
      <c r="R123" s="297"/>
      <c r="S123" s="245"/>
    </row>
    <row r="124" spans="1:19" s="298" customFormat="1" ht="15.75" customHeight="1">
      <c r="A124" s="296">
        <v>519</v>
      </c>
      <c r="B124" s="139"/>
      <c r="C124" s="140">
        <v>4024</v>
      </c>
      <c r="D124" s="298" t="s">
        <v>1452</v>
      </c>
      <c r="E124" s="539">
        <f t="shared" si="25"/>
        <v>0</v>
      </c>
      <c r="F124" s="526"/>
      <c r="G124" s="272"/>
      <c r="H124" s="791"/>
      <c r="I124" s="526"/>
      <c r="J124" s="272"/>
      <c r="K124" s="791"/>
      <c r="L124" s="571">
        <f t="shared" si="26"/>
        <v>0</v>
      </c>
      <c r="M124" s="243">
        <f t="shared" si="15"/>
      </c>
      <c r="N124" s="271"/>
      <c r="O124" s="297"/>
      <c r="P124" s="297"/>
      <c r="Q124" s="297"/>
      <c r="R124" s="297"/>
      <c r="S124" s="245"/>
    </row>
    <row r="125" spans="1:19" s="298" customFormat="1" ht="15.75" customHeight="1">
      <c r="A125" s="296">
        <v>520</v>
      </c>
      <c r="B125" s="139"/>
      <c r="C125" s="140">
        <v>4025</v>
      </c>
      <c r="D125" s="298" t="s">
        <v>1453</v>
      </c>
      <c r="E125" s="539">
        <f t="shared" si="25"/>
        <v>0</v>
      </c>
      <c r="F125" s="526"/>
      <c r="G125" s="272"/>
      <c r="H125" s="791"/>
      <c r="I125" s="526"/>
      <c r="J125" s="272"/>
      <c r="K125" s="791"/>
      <c r="L125" s="571">
        <f t="shared" si="26"/>
        <v>0</v>
      </c>
      <c r="M125" s="243">
        <f t="shared" si="15"/>
      </c>
      <c r="N125" s="271"/>
      <c r="O125" s="297"/>
      <c r="P125" s="297"/>
      <c r="Q125" s="297"/>
      <c r="R125" s="297"/>
      <c r="S125" s="245"/>
    </row>
    <row r="126" spans="1:19" s="298" customFormat="1" ht="15.75" customHeight="1">
      <c r="A126" s="296">
        <v>521</v>
      </c>
      <c r="B126" s="139"/>
      <c r="C126" s="140">
        <v>4026</v>
      </c>
      <c r="D126" s="298" t="s">
        <v>1454</v>
      </c>
      <c r="E126" s="539">
        <f t="shared" si="25"/>
        <v>0</v>
      </c>
      <c r="F126" s="277"/>
      <c r="G126" s="272"/>
      <c r="H126" s="791"/>
      <c r="I126" s="277"/>
      <c r="J126" s="272"/>
      <c r="K126" s="791"/>
      <c r="L126" s="571">
        <f t="shared" si="26"/>
        <v>0</v>
      </c>
      <c r="M126" s="243">
        <f t="shared" si="15"/>
      </c>
      <c r="N126" s="271"/>
      <c r="O126" s="297"/>
      <c r="P126" s="297"/>
      <c r="Q126" s="297"/>
      <c r="R126" s="297"/>
      <c r="S126" s="245"/>
    </row>
    <row r="127" spans="1:19" s="298" customFormat="1" ht="15.75" customHeight="1">
      <c r="A127" s="296">
        <v>522</v>
      </c>
      <c r="B127" s="139"/>
      <c r="C127" s="140">
        <v>4029</v>
      </c>
      <c r="D127" s="298" t="s">
        <v>1455</v>
      </c>
      <c r="E127" s="539">
        <f t="shared" si="25"/>
        <v>0</v>
      </c>
      <c r="F127" s="526"/>
      <c r="G127" s="272"/>
      <c r="H127" s="791"/>
      <c r="I127" s="526"/>
      <c r="J127" s="272"/>
      <c r="K127" s="791"/>
      <c r="L127" s="571">
        <f t="shared" si="26"/>
        <v>0</v>
      </c>
      <c r="M127" s="243">
        <f t="shared" si="15"/>
      </c>
      <c r="N127" s="271"/>
      <c r="O127" s="297"/>
      <c r="P127" s="297"/>
      <c r="Q127" s="297"/>
      <c r="R127" s="297"/>
      <c r="S127" s="245"/>
    </row>
    <row r="128" spans="1:59" s="303" customFormat="1" ht="15.75" customHeight="1">
      <c r="A128" s="296">
        <v>523</v>
      </c>
      <c r="B128" s="139"/>
      <c r="C128" s="140">
        <v>4030</v>
      </c>
      <c r="D128" s="298" t="s">
        <v>1456</v>
      </c>
      <c r="E128" s="539">
        <f t="shared" si="25"/>
        <v>0</v>
      </c>
      <c r="F128" s="526"/>
      <c r="G128" s="272"/>
      <c r="H128" s="791"/>
      <c r="I128" s="526"/>
      <c r="J128" s="272"/>
      <c r="K128" s="791"/>
      <c r="L128" s="571">
        <f t="shared" si="26"/>
        <v>0</v>
      </c>
      <c r="M128" s="243">
        <f t="shared" si="15"/>
      </c>
      <c r="N128" s="271"/>
      <c r="O128" s="299"/>
      <c r="P128" s="300"/>
      <c r="Q128" s="300"/>
      <c r="R128" s="299"/>
      <c r="S128" s="245"/>
      <c r="T128" s="300"/>
      <c r="U128" s="299"/>
      <c r="V128" s="300"/>
      <c r="W128" s="300"/>
      <c r="X128" s="299"/>
      <c r="Y128" s="301"/>
      <c r="Z128" s="301"/>
      <c r="AA128" s="297"/>
      <c r="AB128" s="298"/>
      <c r="AC128" s="300"/>
      <c r="AD128" s="299"/>
      <c r="AE128" s="300"/>
      <c r="AF128" s="300"/>
      <c r="AG128" s="299"/>
      <c r="AH128" s="300"/>
      <c r="AI128" s="300"/>
      <c r="AJ128" s="299"/>
      <c r="AK128" s="300"/>
      <c r="AL128" s="300"/>
      <c r="AM128" s="299"/>
      <c r="AN128" s="300"/>
      <c r="AO128" s="300"/>
      <c r="AP128" s="302"/>
      <c r="AQ128" s="300"/>
      <c r="AR128" s="300"/>
      <c r="AS128" s="299"/>
      <c r="AT128" s="300"/>
      <c r="AU128" s="300"/>
      <c r="AV128" s="299"/>
      <c r="AW128" s="300"/>
      <c r="AX128" s="299"/>
      <c r="AY128" s="302"/>
      <c r="AZ128" s="299"/>
      <c r="BA128" s="299"/>
      <c r="BB128" s="300"/>
      <c r="BC128" s="300"/>
      <c r="BD128" s="299"/>
      <c r="BE128" s="300"/>
      <c r="BG128" s="300"/>
    </row>
    <row r="129" spans="1:59" s="303" customFormat="1" ht="15.75" customHeight="1">
      <c r="A129" s="296">
        <v>523</v>
      </c>
      <c r="B129" s="139"/>
      <c r="C129" s="140">
        <v>4039</v>
      </c>
      <c r="D129" s="298" t="s">
        <v>403</v>
      </c>
      <c r="E129" s="539">
        <f t="shared" si="25"/>
        <v>0</v>
      </c>
      <c r="F129" s="526"/>
      <c r="G129" s="272"/>
      <c r="H129" s="791"/>
      <c r="I129" s="526"/>
      <c r="J129" s="272"/>
      <c r="K129" s="791"/>
      <c r="L129" s="571">
        <f t="shared" si="26"/>
        <v>0</v>
      </c>
      <c r="M129" s="243">
        <f t="shared" si="15"/>
      </c>
      <c r="N129" s="271"/>
      <c r="O129" s="299"/>
      <c r="P129" s="300"/>
      <c r="Q129" s="300"/>
      <c r="R129" s="299"/>
      <c r="S129" s="245"/>
      <c r="T129" s="300"/>
      <c r="U129" s="299"/>
      <c r="V129" s="300"/>
      <c r="W129" s="300"/>
      <c r="X129" s="299"/>
      <c r="Y129" s="301"/>
      <c r="Z129" s="301"/>
      <c r="AA129" s="297"/>
      <c r="AB129" s="298"/>
      <c r="AC129" s="300"/>
      <c r="AD129" s="299"/>
      <c r="AE129" s="300"/>
      <c r="AF129" s="300"/>
      <c r="AG129" s="299"/>
      <c r="AH129" s="300"/>
      <c r="AI129" s="300"/>
      <c r="AJ129" s="299"/>
      <c r="AK129" s="300"/>
      <c r="AL129" s="300"/>
      <c r="AM129" s="299"/>
      <c r="AN129" s="300"/>
      <c r="AO129" s="300"/>
      <c r="AP129" s="302"/>
      <c r="AQ129" s="300"/>
      <c r="AR129" s="300"/>
      <c r="AS129" s="299"/>
      <c r="AT129" s="300"/>
      <c r="AU129" s="300"/>
      <c r="AV129" s="299"/>
      <c r="AW129" s="300"/>
      <c r="AX129" s="299"/>
      <c r="AY129" s="302"/>
      <c r="AZ129" s="299"/>
      <c r="BA129" s="299"/>
      <c r="BB129" s="300"/>
      <c r="BC129" s="300"/>
      <c r="BD129" s="299"/>
      <c r="BE129" s="300"/>
      <c r="BG129" s="300"/>
    </row>
    <row r="130" spans="1:59" s="303" customFormat="1" ht="15.75" customHeight="1">
      <c r="A130" s="296">
        <v>524</v>
      </c>
      <c r="B130" s="139"/>
      <c r="C130" s="140">
        <v>4040</v>
      </c>
      <c r="D130" s="298" t="s">
        <v>1457</v>
      </c>
      <c r="E130" s="539">
        <f t="shared" si="25"/>
        <v>0</v>
      </c>
      <c r="F130" s="526"/>
      <c r="G130" s="272"/>
      <c r="H130" s="791"/>
      <c r="I130" s="526"/>
      <c r="J130" s="272"/>
      <c r="K130" s="791"/>
      <c r="L130" s="571">
        <f t="shared" si="26"/>
        <v>0</v>
      </c>
      <c r="M130" s="243">
        <f t="shared" si="15"/>
      </c>
      <c r="N130" s="271"/>
      <c r="O130" s="299"/>
      <c r="P130" s="300"/>
      <c r="Q130" s="300"/>
      <c r="R130" s="299"/>
      <c r="S130" s="245"/>
      <c r="T130" s="300"/>
      <c r="U130" s="299"/>
      <c r="V130" s="300"/>
      <c r="W130" s="300"/>
      <c r="X130" s="299"/>
      <c r="Y130" s="301"/>
      <c r="Z130" s="301"/>
      <c r="AA130" s="297"/>
      <c r="AB130" s="298"/>
      <c r="AC130" s="300"/>
      <c r="AD130" s="299"/>
      <c r="AE130" s="300"/>
      <c r="AF130" s="300"/>
      <c r="AG130" s="299"/>
      <c r="AH130" s="300"/>
      <c r="AI130" s="300"/>
      <c r="AJ130" s="299"/>
      <c r="AK130" s="300"/>
      <c r="AL130" s="300"/>
      <c r="AM130" s="299"/>
      <c r="AN130" s="300"/>
      <c r="AO130" s="300"/>
      <c r="AP130" s="302"/>
      <c r="AQ130" s="300"/>
      <c r="AR130" s="300"/>
      <c r="AS130" s="299"/>
      <c r="AT130" s="300"/>
      <c r="AU130" s="300"/>
      <c r="AV130" s="299"/>
      <c r="AW130" s="300"/>
      <c r="AX130" s="299"/>
      <c r="AY130" s="302"/>
      <c r="AZ130" s="299"/>
      <c r="BA130" s="299"/>
      <c r="BB130" s="300"/>
      <c r="BC130" s="300"/>
      <c r="BD130" s="299"/>
      <c r="BE130" s="300"/>
      <c r="BG130" s="300"/>
    </row>
    <row r="131" spans="1:59" s="303" customFormat="1" ht="15.75" customHeight="1">
      <c r="A131" s="296">
        <v>526</v>
      </c>
      <c r="B131" s="139"/>
      <c r="C131" s="140">
        <v>4072</v>
      </c>
      <c r="D131" s="531" t="s">
        <v>1458</v>
      </c>
      <c r="E131" s="539">
        <f t="shared" si="25"/>
        <v>0</v>
      </c>
      <c r="F131" s="526"/>
      <c r="G131" s="272"/>
      <c r="H131" s="791"/>
      <c r="I131" s="526"/>
      <c r="J131" s="272"/>
      <c r="K131" s="791"/>
      <c r="L131" s="571">
        <f t="shared" si="26"/>
        <v>0</v>
      </c>
      <c r="M131" s="243">
        <f t="shared" si="15"/>
      </c>
      <c r="N131" s="271"/>
      <c r="O131" s="299"/>
      <c r="P131" s="300"/>
      <c r="Q131" s="300"/>
      <c r="R131" s="299"/>
      <c r="S131" s="245"/>
      <c r="T131" s="300"/>
      <c r="U131" s="299"/>
      <c r="V131" s="300"/>
      <c r="W131" s="300"/>
      <c r="X131" s="299"/>
      <c r="Y131" s="301"/>
      <c r="Z131" s="301"/>
      <c r="AA131" s="297"/>
      <c r="AB131" s="300"/>
      <c r="AC131" s="300"/>
      <c r="AD131" s="299"/>
      <c r="AE131" s="300"/>
      <c r="AF131" s="300"/>
      <c r="AG131" s="299"/>
      <c r="AH131" s="300"/>
      <c r="AI131" s="300"/>
      <c r="AJ131" s="299"/>
      <c r="AK131" s="300"/>
      <c r="AL131" s="300"/>
      <c r="AM131" s="299"/>
      <c r="AN131" s="300"/>
      <c r="AO131" s="300"/>
      <c r="AP131" s="302"/>
      <c r="AQ131" s="300"/>
      <c r="AR131" s="300"/>
      <c r="AS131" s="299"/>
      <c r="AT131" s="300"/>
      <c r="AU131" s="300"/>
      <c r="AV131" s="299"/>
      <c r="AW131" s="300"/>
      <c r="AX131" s="299"/>
      <c r="AY131" s="302"/>
      <c r="AZ131" s="299"/>
      <c r="BA131" s="299"/>
      <c r="BB131" s="300"/>
      <c r="BC131" s="300"/>
      <c r="BD131" s="299"/>
      <c r="BE131" s="300"/>
      <c r="BG131" s="300"/>
    </row>
    <row r="132" spans="1:28" s="274" customFormat="1" ht="15.75">
      <c r="A132" s="289">
        <v>540</v>
      </c>
      <c r="B132" s="143">
        <v>4100</v>
      </c>
      <c r="C132" s="869" t="s">
        <v>1459</v>
      </c>
      <c r="D132" s="869"/>
      <c r="E132" s="539">
        <f t="shared" si="25"/>
        <v>0</v>
      </c>
      <c r="F132" s="353"/>
      <c r="G132" s="285"/>
      <c r="H132" s="790"/>
      <c r="I132" s="353"/>
      <c r="J132" s="285"/>
      <c r="K132" s="790"/>
      <c r="L132" s="571">
        <f t="shared" si="26"/>
        <v>0</v>
      </c>
      <c r="M132" s="243">
        <f t="shared" si="15"/>
      </c>
      <c r="N132" s="271"/>
      <c r="S132" s="245"/>
      <c r="AB132" s="300"/>
    </row>
    <row r="133" spans="1:28" s="274" customFormat="1" ht="15.75">
      <c r="A133" s="289">
        <v>550</v>
      </c>
      <c r="B133" s="143">
        <v>4200</v>
      </c>
      <c r="C133" s="866" t="s">
        <v>1460</v>
      </c>
      <c r="D133" s="866"/>
      <c r="E133" s="539">
        <f t="shared" si="25"/>
        <v>0</v>
      </c>
      <c r="F133" s="353"/>
      <c r="G133" s="279"/>
      <c r="H133" s="790"/>
      <c r="I133" s="353"/>
      <c r="J133" s="279"/>
      <c r="K133" s="790"/>
      <c r="L133" s="571">
        <f t="shared" si="26"/>
        <v>0</v>
      </c>
      <c r="M133" s="243">
        <f t="shared" si="15"/>
      </c>
      <c r="N133" s="271"/>
      <c r="S133" s="245"/>
      <c r="AB133" s="300"/>
    </row>
    <row r="134" spans="1:19" s="274" customFormat="1" ht="15.75">
      <c r="A134" s="289">
        <v>560</v>
      </c>
      <c r="B134" s="143" t="s">
        <v>1461</v>
      </c>
      <c r="C134" s="860" t="s">
        <v>757</v>
      </c>
      <c r="D134" s="860"/>
      <c r="E134" s="540">
        <f aca="true" t="shared" si="27" ref="E134:L134">SUM(E135:E136)</f>
        <v>0</v>
      </c>
      <c r="F134" s="353">
        <f t="shared" si="27"/>
        <v>0</v>
      </c>
      <c r="G134" s="279">
        <f t="shared" si="27"/>
        <v>0</v>
      </c>
      <c r="H134" s="790">
        <f>SUM(H135:H136)</f>
        <v>0</v>
      </c>
      <c r="I134" s="353">
        <f t="shared" si="27"/>
        <v>0</v>
      </c>
      <c r="J134" s="279">
        <f t="shared" si="27"/>
        <v>0</v>
      </c>
      <c r="K134" s="790">
        <f t="shared" si="27"/>
        <v>0</v>
      </c>
      <c r="L134" s="279">
        <f t="shared" si="27"/>
        <v>0</v>
      </c>
      <c r="M134" s="243">
        <f t="shared" si="15"/>
      </c>
      <c r="N134" s="271"/>
      <c r="S134" s="245"/>
    </row>
    <row r="135" spans="1:26" ht="15.75">
      <c r="A135" s="290">
        <v>565</v>
      </c>
      <c r="B135" s="139"/>
      <c r="C135" s="140">
        <v>4501</v>
      </c>
      <c r="D135" s="161" t="s">
        <v>758</v>
      </c>
      <c r="E135" s="539">
        <f>F135+G135+H135</f>
        <v>0</v>
      </c>
      <c r="F135" s="526"/>
      <c r="G135" s="272"/>
      <c r="H135" s="791"/>
      <c r="I135" s="526"/>
      <c r="J135" s="272"/>
      <c r="K135" s="791"/>
      <c r="L135" s="571">
        <f>I135+J135+K135</f>
        <v>0</v>
      </c>
      <c r="M135" s="243">
        <f t="shared" si="15"/>
      </c>
      <c r="N135" s="271"/>
      <c r="Q135" s="237"/>
      <c r="R135" s="237"/>
      <c r="S135" s="245"/>
      <c r="V135" s="237"/>
      <c r="W135" s="237"/>
      <c r="Y135" s="237"/>
      <c r="Z135" s="237"/>
    </row>
    <row r="136" spans="1:28" ht="15.75">
      <c r="A136" s="290">
        <v>570</v>
      </c>
      <c r="B136" s="139"/>
      <c r="C136" s="140">
        <v>4503</v>
      </c>
      <c r="D136" s="533" t="s">
        <v>759</v>
      </c>
      <c r="E136" s="539">
        <f>F136+G136+H136</f>
        <v>0</v>
      </c>
      <c r="F136" s="526"/>
      <c r="G136" s="272"/>
      <c r="H136" s="791"/>
      <c r="I136" s="526"/>
      <c r="J136" s="272"/>
      <c r="K136" s="791"/>
      <c r="L136" s="571">
        <f>I136+J136+K136</f>
        <v>0</v>
      </c>
      <c r="M136" s="243">
        <f t="shared" si="15"/>
      </c>
      <c r="N136" s="271"/>
      <c r="Q136" s="237"/>
      <c r="R136" s="237"/>
      <c r="S136" s="245"/>
      <c r="V136" s="237"/>
      <c r="W136" s="237"/>
      <c r="Y136" s="237"/>
      <c r="Z136" s="237"/>
      <c r="AB136" s="274"/>
    </row>
    <row r="137" spans="1:28" s="274" customFormat="1" ht="15.75">
      <c r="A137" s="289">
        <v>575</v>
      </c>
      <c r="B137" s="143">
        <v>4600</v>
      </c>
      <c r="C137" s="859" t="s">
        <v>760</v>
      </c>
      <c r="D137" s="859"/>
      <c r="E137" s="540">
        <f aca="true" t="shared" si="28" ref="E137:L137">SUM(E138:E145)</f>
        <v>0</v>
      </c>
      <c r="F137" s="353">
        <f t="shared" si="28"/>
        <v>0</v>
      </c>
      <c r="G137" s="279">
        <f t="shared" si="28"/>
        <v>0</v>
      </c>
      <c r="H137" s="790">
        <f>SUM(H138:H145)</f>
        <v>0</v>
      </c>
      <c r="I137" s="353">
        <f t="shared" si="28"/>
        <v>0</v>
      </c>
      <c r="J137" s="279">
        <f t="shared" si="28"/>
        <v>0</v>
      </c>
      <c r="K137" s="790">
        <f t="shared" si="28"/>
        <v>0</v>
      </c>
      <c r="L137" s="279">
        <f t="shared" si="28"/>
        <v>0</v>
      </c>
      <c r="M137" s="243">
        <f t="shared" si="15"/>
      </c>
      <c r="N137" s="271"/>
      <c r="S137" s="245"/>
      <c r="AB137" s="237"/>
    </row>
    <row r="138" spans="1:26" ht="15.75">
      <c r="A138" s="290">
        <v>580</v>
      </c>
      <c r="B138" s="139"/>
      <c r="C138" s="140">
        <v>4610</v>
      </c>
      <c r="D138" s="161" t="s">
        <v>503</v>
      </c>
      <c r="E138" s="539">
        <f aca="true" t="shared" si="29" ref="E138:E145">F138+G138+H138</f>
        <v>0</v>
      </c>
      <c r="F138" s="526"/>
      <c r="G138" s="272"/>
      <c r="H138" s="791"/>
      <c r="I138" s="526"/>
      <c r="J138" s="272"/>
      <c r="K138" s="791"/>
      <c r="L138" s="571">
        <f aca="true" t="shared" si="30" ref="L138:L145">I138+J138+K138</f>
        <v>0</v>
      </c>
      <c r="M138" s="243">
        <f t="shared" si="15"/>
      </c>
      <c r="N138" s="271"/>
      <c r="Q138" s="237"/>
      <c r="R138" s="237"/>
      <c r="S138" s="245"/>
      <c r="V138" s="237"/>
      <c r="W138" s="237"/>
      <c r="Y138" s="237"/>
      <c r="Z138" s="237"/>
    </row>
    <row r="139" spans="1:28" ht="15.75">
      <c r="A139" s="290">
        <v>585</v>
      </c>
      <c r="B139" s="139"/>
      <c r="C139" s="140">
        <v>4620</v>
      </c>
      <c r="D139" s="162" t="s">
        <v>761</v>
      </c>
      <c r="E139" s="539">
        <f t="shared" si="29"/>
        <v>0</v>
      </c>
      <c r="F139" s="526"/>
      <c r="G139" s="272"/>
      <c r="H139" s="791"/>
      <c r="I139" s="526"/>
      <c r="J139" s="272"/>
      <c r="K139" s="791"/>
      <c r="L139" s="571">
        <f t="shared" si="30"/>
        <v>0</v>
      </c>
      <c r="M139" s="243">
        <f t="shared" si="15"/>
      </c>
      <c r="N139" s="271"/>
      <c r="Q139" s="237"/>
      <c r="R139" s="237"/>
      <c r="S139" s="245"/>
      <c r="V139" s="237"/>
      <c r="W139" s="237"/>
      <c r="Y139" s="237"/>
      <c r="Z139" s="237"/>
      <c r="AB139" s="274"/>
    </row>
    <row r="140" spans="1:26" ht="15.75">
      <c r="A140" s="290">
        <v>590</v>
      </c>
      <c r="B140" s="139"/>
      <c r="C140" s="140">
        <v>4630</v>
      </c>
      <c r="D140" s="162" t="s">
        <v>762</v>
      </c>
      <c r="E140" s="539">
        <f t="shared" si="29"/>
        <v>0</v>
      </c>
      <c r="F140" s="526"/>
      <c r="G140" s="272"/>
      <c r="H140" s="791"/>
      <c r="I140" s="526"/>
      <c r="J140" s="272"/>
      <c r="K140" s="791"/>
      <c r="L140" s="571">
        <f t="shared" si="30"/>
        <v>0</v>
      </c>
      <c r="M140" s="243">
        <f t="shared" si="15"/>
      </c>
      <c r="N140" s="271"/>
      <c r="Q140" s="237"/>
      <c r="R140" s="237"/>
      <c r="S140" s="245"/>
      <c r="V140" s="237"/>
      <c r="W140" s="237"/>
      <c r="Y140" s="237"/>
      <c r="Z140" s="237"/>
    </row>
    <row r="141" spans="1:26" ht="15.75">
      <c r="A141" s="290">
        <v>595</v>
      </c>
      <c r="B141" s="139"/>
      <c r="C141" s="140">
        <v>4640</v>
      </c>
      <c r="D141" s="162" t="s">
        <v>504</v>
      </c>
      <c r="E141" s="539">
        <f t="shared" si="29"/>
        <v>0</v>
      </c>
      <c r="F141" s="526"/>
      <c r="G141" s="272"/>
      <c r="H141" s="791"/>
      <c r="I141" s="526"/>
      <c r="J141" s="272"/>
      <c r="K141" s="791"/>
      <c r="L141" s="571">
        <f t="shared" si="30"/>
        <v>0</v>
      </c>
      <c r="M141" s="243">
        <f t="shared" si="15"/>
      </c>
      <c r="N141" s="271"/>
      <c r="Q141" s="237"/>
      <c r="R141" s="237"/>
      <c r="S141" s="245"/>
      <c r="V141" s="237"/>
      <c r="W141" s="237"/>
      <c r="Y141" s="237"/>
      <c r="Z141" s="237"/>
    </row>
    <row r="142" spans="1:26" ht="15.75">
      <c r="A142" s="290">
        <v>600</v>
      </c>
      <c r="B142" s="139"/>
      <c r="C142" s="140">
        <v>4650</v>
      </c>
      <c r="D142" s="162" t="s">
        <v>763</v>
      </c>
      <c r="E142" s="539">
        <f t="shared" si="29"/>
        <v>0</v>
      </c>
      <c r="F142" s="526"/>
      <c r="G142" s="272"/>
      <c r="H142" s="791"/>
      <c r="I142" s="526"/>
      <c r="J142" s="272"/>
      <c r="K142" s="791"/>
      <c r="L142" s="571">
        <f t="shared" si="30"/>
        <v>0</v>
      </c>
      <c r="M142" s="243">
        <f t="shared" si="15"/>
      </c>
      <c r="N142" s="271"/>
      <c r="Q142" s="237"/>
      <c r="R142" s="237"/>
      <c r="S142" s="245"/>
      <c r="V142" s="237"/>
      <c r="W142" s="237"/>
      <c r="Y142" s="237"/>
      <c r="Z142" s="237"/>
    </row>
    <row r="143" spans="1:26" ht="15.75">
      <c r="A143" s="290">
        <v>605</v>
      </c>
      <c r="B143" s="139"/>
      <c r="C143" s="140">
        <v>4660</v>
      </c>
      <c r="D143" s="162" t="s">
        <v>481</v>
      </c>
      <c r="E143" s="539">
        <f t="shared" si="29"/>
        <v>0</v>
      </c>
      <c r="F143" s="526"/>
      <c r="G143" s="272"/>
      <c r="H143" s="791"/>
      <c r="I143" s="526"/>
      <c r="J143" s="272"/>
      <c r="K143" s="791"/>
      <c r="L143" s="571">
        <f t="shared" si="30"/>
        <v>0</v>
      </c>
      <c r="M143" s="243">
        <f t="shared" si="15"/>
      </c>
      <c r="N143" s="271"/>
      <c r="Q143" s="237"/>
      <c r="R143" s="237"/>
      <c r="S143" s="245"/>
      <c r="V143" s="237"/>
      <c r="W143" s="237"/>
      <c r="Y143" s="237"/>
      <c r="Z143" s="237"/>
    </row>
    <row r="144" spans="1:26" ht="15.75">
      <c r="A144" s="290">
        <v>610</v>
      </c>
      <c r="B144" s="139"/>
      <c r="C144" s="140">
        <v>4670</v>
      </c>
      <c r="D144" s="162" t="s">
        <v>482</v>
      </c>
      <c r="E144" s="539">
        <f t="shared" si="29"/>
        <v>0</v>
      </c>
      <c r="F144" s="526"/>
      <c r="G144" s="272"/>
      <c r="H144" s="791"/>
      <c r="I144" s="526"/>
      <c r="J144" s="272"/>
      <c r="K144" s="791"/>
      <c r="L144" s="571">
        <f t="shared" si="30"/>
        <v>0</v>
      </c>
      <c r="M144" s="243">
        <f t="shared" si="15"/>
      </c>
      <c r="N144" s="271"/>
      <c r="Q144" s="237"/>
      <c r="R144" s="237"/>
      <c r="S144" s="245"/>
      <c r="V144" s="237"/>
      <c r="W144" s="237"/>
      <c r="Y144" s="237"/>
      <c r="Z144" s="237"/>
    </row>
    <row r="145" spans="1:26" ht="15.75">
      <c r="A145" s="290">
        <v>615</v>
      </c>
      <c r="B145" s="139"/>
      <c r="C145" s="140">
        <v>4680</v>
      </c>
      <c r="D145" s="163" t="s">
        <v>483</v>
      </c>
      <c r="E145" s="539">
        <f t="shared" si="29"/>
        <v>0</v>
      </c>
      <c r="F145" s="534"/>
      <c r="G145" s="304"/>
      <c r="H145" s="793"/>
      <c r="I145" s="534"/>
      <c r="J145" s="304"/>
      <c r="K145" s="793"/>
      <c r="L145" s="571">
        <f t="shared" si="30"/>
        <v>0</v>
      </c>
      <c r="M145" s="243">
        <f t="shared" si="15"/>
      </c>
      <c r="N145" s="271"/>
      <c r="Q145" s="237"/>
      <c r="R145" s="237"/>
      <c r="S145" s="245"/>
      <c r="V145" s="237"/>
      <c r="W145" s="237"/>
      <c r="Y145" s="237"/>
      <c r="Z145" s="237"/>
    </row>
    <row r="146" spans="1:28" s="274" customFormat="1" ht="15.75">
      <c r="A146" s="289">
        <v>575</v>
      </c>
      <c r="B146" s="143">
        <v>4700</v>
      </c>
      <c r="C146" s="859" t="s">
        <v>404</v>
      </c>
      <c r="D146" s="859"/>
      <c r="E146" s="540">
        <f aca="true" t="shared" si="31" ref="E146:L146">SUM(E147:E154)</f>
        <v>0</v>
      </c>
      <c r="F146" s="353">
        <f t="shared" si="31"/>
        <v>0</v>
      </c>
      <c r="G146" s="279">
        <f t="shared" si="31"/>
        <v>0</v>
      </c>
      <c r="H146" s="790">
        <f>SUM(H147:H154)</f>
        <v>0</v>
      </c>
      <c r="I146" s="353">
        <f t="shared" si="31"/>
        <v>0</v>
      </c>
      <c r="J146" s="279">
        <f t="shared" si="31"/>
        <v>0</v>
      </c>
      <c r="K146" s="790">
        <f t="shared" si="31"/>
        <v>0</v>
      </c>
      <c r="L146" s="279">
        <f t="shared" si="31"/>
        <v>0</v>
      </c>
      <c r="M146" s="243">
        <f t="shared" si="15"/>
      </c>
      <c r="N146" s="271"/>
      <c r="S146" s="245"/>
      <c r="AB146" s="237"/>
    </row>
    <row r="147" spans="1:26" ht="31.5">
      <c r="A147" s="290">
        <v>580</v>
      </c>
      <c r="B147" s="139"/>
      <c r="C147" s="140">
        <v>4743</v>
      </c>
      <c r="D147" s="161" t="s">
        <v>484</v>
      </c>
      <c r="E147" s="539">
        <f aca="true" t="shared" si="32" ref="E147:E154">F147+G147+H147</f>
        <v>0</v>
      </c>
      <c r="F147" s="526"/>
      <c r="G147" s="272"/>
      <c r="H147" s="791"/>
      <c r="I147" s="526"/>
      <c r="J147" s="272"/>
      <c r="K147" s="791"/>
      <c r="L147" s="571">
        <f aca="true" t="shared" si="33" ref="L147:L154">I147+J147+K147</f>
        <v>0</v>
      </c>
      <c r="M147" s="243">
        <f t="shared" si="15"/>
      </c>
      <c r="N147" s="271"/>
      <c r="Q147" s="237"/>
      <c r="R147" s="237"/>
      <c r="S147" s="245"/>
      <c r="V147" s="237"/>
      <c r="W147" s="237"/>
      <c r="Y147" s="237"/>
      <c r="Z147" s="237"/>
    </row>
    <row r="148" spans="1:28" ht="31.5">
      <c r="A148" s="290">
        <v>585</v>
      </c>
      <c r="B148" s="139"/>
      <c r="C148" s="140">
        <v>4744</v>
      </c>
      <c r="D148" s="162" t="s">
        <v>485</v>
      </c>
      <c r="E148" s="539">
        <f t="shared" si="32"/>
        <v>0</v>
      </c>
      <c r="F148" s="526"/>
      <c r="G148" s="272"/>
      <c r="H148" s="791"/>
      <c r="I148" s="526"/>
      <c r="J148" s="272"/>
      <c r="K148" s="791"/>
      <c r="L148" s="571">
        <f t="shared" si="33"/>
        <v>0</v>
      </c>
      <c r="M148" s="243">
        <f t="shared" si="15"/>
      </c>
      <c r="N148" s="271"/>
      <c r="Q148" s="237"/>
      <c r="R148" s="237"/>
      <c r="S148" s="245"/>
      <c r="V148" s="237"/>
      <c r="W148" s="237"/>
      <c r="Y148" s="237"/>
      <c r="Z148" s="237"/>
      <c r="AB148" s="274"/>
    </row>
    <row r="149" spans="1:26" ht="31.5">
      <c r="A149" s="290">
        <v>590</v>
      </c>
      <c r="B149" s="139"/>
      <c r="C149" s="140">
        <v>4745</v>
      </c>
      <c r="D149" s="162" t="s">
        <v>486</v>
      </c>
      <c r="E149" s="539">
        <f t="shared" si="32"/>
        <v>0</v>
      </c>
      <c r="F149" s="526"/>
      <c r="G149" s="272"/>
      <c r="H149" s="791"/>
      <c r="I149" s="526"/>
      <c r="J149" s="272"/>
      <c r="K149" s="791"/>
      <c r="L149" s="571">
        <f t="shared" si="33"/>
        <v>0</v>
      </c>
      <c r="M149" s="243">
        <f t="shared" si="15"/>
      </c>
      <c r="N149" s="271"/>
      <c r="Q149" s="237"/>
      <c r="R149" s="237"/>
      <c r="S149" s="245"/>
      <c r="V149" s="237"/>
      <c r="W149" s="237"/>
      <c r="Y149" s="237"/>
      <c r="Z149" s="237"/>
    </row>
    <row r="150" spans="1:26" ht="31.5">
      <c r="A150" s="290">
        <v>595</v>
      </c>
      <c r="B150" s="139"/>
      <c r="C150" s="140">
        <v>4749</v>
      </c>
      <c r="D150" s="162" t="s">
        <v>487</v>
      </c>
      <c r="E150" s="539">
        <f t="shared" si="32"/>
        <v>0</v>
      </c>
      <c r="F150" s="526"/>
      <c r="G150" s="272"/>
      <c r="H150" s="791"/>
      <c r="I150" s="526"/>
      <c r="J150" s="272"/>
      <c r="K150" s="791"/>
      <c r="L150" s="571">
        <f t="shared" si="33"/>
        <v>0</v>
      </c>
      <c r="M150" s="243">
        <f t="shared" si="15"/>
      </c>
      <c r="N150" s="271"/>
      <c r="Q150" s="237"/>
      <c r="R150" s="237"/>
      <c r="S150" s="245"/>
      <c r="V150" s="237"/>
      <c r="W150" s="237"/>
      <c r="Y150" s="237"/>
      <c r="Z150" s="237"/>
    </row>
    <row r="151" spans="1:26" ht="31.5">
      <c r="A151" s="290">
        <v>600</v>
      </c>
      <c r="B151" s="139"/>
      <c r="C151" s="140">
        <v>4751</v>
      </c>
      <c r="D151" s="162" t="s">
        <v>488</v>
      </c>
      <c r="E151" s="539">
        <f t="shared" si="32"/>
        <v>0</v>
      </c>
      <c r="F151" s="526"/>
      <c r="G151" s="272"/>
      <c r="H151" s="791"/>
      <c r="I151" s="526"/>
      <c r="J151" s="272"/>
      <c r="K151" s="791"/>
      <c r="L151" s="571">
        <f t="shared" si="33"/>
        <v>0</v>
      </c>
      <c r="M151" s="243">
        <f t="shared" si="15"/>
      </c>
      <c r="N151" s="271"/>
      <c r="Q151" s="237"/>
      <c r="R151" s="237"/>
      <c r="S151" s="245"/>
      <c r="V151" s="237"/>
      <c r="W151" s="237"/>
      <c r="Y151" s="237"/>
      <c r="Z151" s="237"/>
    </row>
    <row r="152" spans="1:26" ht="31.5">
      <c r="A152" s="290">
        <v>605</v>
      </c>
      <c r="B152" s="139"/>
      <c r="C152" s="140">
        <v>4752</v>
      </c>
      <c r="D152" s="162" t="s">
        <v>489</v>
      </c>
      <c r="E152" s="539">
        <f t="shared" si="32"/>
        <v>0</v>
      </c>
      <c r="F152" s="526"/>
      <c r="G152" s="272"/>
      <c r="H152" s="791"/>
      <c r="I152" s="526"/>
      <c r="J152" s="272"/>
      <c r="K152" s="791"/>
      <c r="L152" s="571">
        <f t="shared" si="33"/>
        <v>0</v>
      </c>
      <c r="M152" s="243">
        <f aca="true" t="shared" si="34" ref="M152:M163">(IF($E152&lt;&gt;0,$M$2,IF($L152&lt;&gt;0,$M$2,"")))</f>
      </c>
      <c r="N152" s="271"/>
      <c r="Q152" s="237"/>
      <c r="R152" s="237"/>
      <c r="S152" s="245"/>
      <c r="V152" s="237"/>
      <c r="W152" s="237"/>
      <c r="Y152" s="237"/>
      <c r="Z152" s="237"/>
    </row>
    <row r="153" spans="1:26" ht="31.5">
      <c r="A153" s="290">
        <v>610</v>
      </c>
      <c r="B153" s="139"/>
      <c r="C153" s="140">
        <v>4753</v>
      </c>
      <c r="D153" s="162" t="s">
        <v>490</v>
      </c>
      <c r="E153" s="539">
        <f t="shared" si="32"/>
        <v>0</v>
      </c>
      <c r="F153" s="526"/>
      <c r="G153" s="272"/>
      <c r="H153" s="791"/>
      <c r="I153" s="526"/>
      <c r="J153" s="272"/>
      <c r="K153" s="791"/>
      <c r="L153" s="571">
        <f t="shared" si="33"/>
        <v>0</v>
      </c>
      <c r="M153" s="243">
        <f t="shared" si="34"/>
      </c>
      <c r="N153" s="271"/>
      <c r="Q153" s="237"/>
      <c r="R153" s="237"/>
      <c r="S153" s="245"/>
      <c r="V153" s="237"/>
      <c r="W153" s="237"/>
      <c r="Y153" s="237"/>
      <c r="Z153" s="237"/>
    </row>
    <row r="154" spans="1:26" ht="31.5">
      <c r="A154" s="290">
        <v>615</v>
      </c>
      <c r="B154" s="139"/>
      <c r="C154" s="140">
        <v>4759</v>
      </c>
      <c r="D154" s="163" t="s">
        <v>491</v>
      </c>
      <c r="E154" s="539">
        <f t="shared" si="32"/>
        <v>0</v>
      </c>
      <c r="F154" s="534"/>
      <c r="G154" s="304"/>
      <c r="H154" s="793"/>
      <c r="I154" s="534"/>
      <c r="J154" s="304"/>
      <c r="K154" s="793"/>
      <c r="L154" s="571">
        <f t="shared" si="33"/>
        <v>0</v>
      </c>
      <c r="M154" s="243">
        <f t="shared" si="34"/>
      </c>
      <c r="N154" s="271"/>
      <c r="Q154" s="237"/>
      <c r="R154" s="237"/>
      <c r="S154" s="245"/>
      <c r="V154" s="237"/>
      <c r="W154" s="237"/>
      <c r="Y154" s="237"/>
      <c r="Z154" s="237"/>
    </row>
    <row r="155" spans="1:28" s="274" customFormat="1" ht="15.75">
      <c r="A155" s="289">
        <v>575</v>
      </c>
      <c r="B155" s="143">
        <v>4800</v>
      </c>
      <c r="C155" s="859" t="s">
        <v>405</v>
      </c>
      <c r="D155" s="859"/>
      <c r="E155" s="540">
        <f aca="true" t="shared" si="35" ref="E155:L155">SUM(E156:E163)</f>
        <v>0</v>
      </c>
      <c r="F155" s="353">
        <f t="shared" si="35"/>
        <v>0</v>
      </c>
      <c r="G155" s="279">
        <f t="shared" si="35"/>
        <v>0</v>
      </c>
      <c r="H155" s="790">
        <f>SUM(H156:H163)</f>
        <v>0</v>
      </c>
      <c r="I155" s="353">
        <f t="shared" si="35"/>
        <v>0</v>
      </c>
      <c r="J155" s="279">
        <f t="shared" si="35"/>
        <v>0</v>
      </c>
      <c r="K155" s="790">
        <f t="shared" si="35"/>
        <v>0</v>
      </c>
      <c r="L155" s="279">
        <f t="shared" si="35"/>
        <v>0</v>
      </c>
      <c r="M155" s="243">
        <f t="shared" si="34"/>
      </c>
      <c r="N155" s="271"/>
      <c r="S155" s="245"/>
      <c r="AB155" s="237"/>
    </row>
    <row r="156" spans="1:26" ht="31.5">
      <c r="A156" s="290">
        <v>580</v>
      </c>
      <c r="B156" s="139"/>
      <c r="C156" s="140">
        <v>4810</v>
      </c>
      <c r="D156" s="161" t="s">
        <v>406</v>
      </c>
      <c r="E156" s="539">
        <f aca="true" t="shared" si="36" ref="E156:E163">F156+G156+H156</f>
        <v>0</v>
      </c>
      <c r="F156" s="526"/>
      <c r="G156" s="272"/>
      <c r="H156" s="791"/>
      <c r="I156" s="526"/>
      <c r="J156" s="272"/>
      <c r="K156" s="791"/>
      <c r="L156" s="571">
        <f aca="true" t="shared" si="37" ref="L156:L163">I156+J156+K156</f>
        <v>0</v>
      </c>
      <c r="M156" s="243">
        <f t="shared" si="34"/>
      </c>
      <c r="N156" s="271"/>
      <c r="Q156" s="237"/>
      <c r="R156" s="237"/>
      <c r="S156" s="245"/>
      <c r="V156" s="237"/>
      <c r="W156" s="237"/>
      <c r="Y156" s="237"/>
      <c r="Z156" s="237"/>
    </row>
    <row r="157" spans="1:28" ht="31.5">
      <c r="A157" s="290">
        <v>585</v>
      </c>
      <c r="B157" s="139"/>
      <c r="C157" s="140">
        <v>4820</v>
      </c>
      <c r="D157" s="162" t="s">
        <v>407</v>
      </c>
      <c r="E157" s="539">
        <f t="shared" si="36"/>
        <v>0</v>
      </c>
      <c r="F157" s="526"/>
      <c r="G157" s="272"/>
      <c r="H157" s="791"/>
      <c r="I157" s="526"/>
      <c r="J157" s="272"/>
      <c r="K157" s="791"/>
      <c r="L157" s="571">
        <f t="shared" si="37"/>
        <v>0</v>
      </c>
      <c r="M157" s="243">
        <f t="shared" si="34"/>
      </c>
      <c r="N157" s="271"/>
      <c r="Q157" s="237"/>
      <c r="R157" s="237"/>
      <c r="S157" s="245"/>
      <c r="V157" s="237"/>
      <c r="W157" s="237"/>
      <c r="Y157" s="237"/>
      <c r="Z157" s="237"/>
      <c r="AB157" s="274"/>
    </row>
    <row r="158" spans="1:26" ht="31.5">
      <c r="A158" s="290">
        <v>590</v>
      </c>
      <c r="B158" s="139"/>
      <c r="C158" s="140">
        <v>4830</v>
      </c>
      <c r="D158" s="162" t="s">
        <v>408</v>
      </c>
      <c r="E158" s="539">
        <f t="shared" si="36"/>
        <v>0</v>
      </c>
      <c r="F158" s="526"/>
      <c r="G158" s="272"/>
      <c r="H158" s="791"/>
      <c r="I158" s="526"/>
      <c r="J158" s="272"/>
      <c r="K158" s="791"/>
      <c r="L158" s="571">
        <f t="shared" si="37"/>
        <v>0</v>
      </c>
      <c r="M158" s="243">
        <f t="shared" si="34"/>
      </c>
      <c r="N158" s="271"/>
      <c r="Q158" s="237"/>
      <c r="R158" s="237"/>
      <c r="S158" s="245"/>
      <c r="V158" s="237"/>
      <c r="W158" s="237"/>
      <c r="Y158" s="237"/>
      <c r="Z158" s="237"/>
    </row>
    <row r="159" spans="1:26" ht="31.5">
      <c r="A159" s="290">
        <v>595</v>
      </c>
      <c r="B159" s="139"/>
      <c r="C159" s="140">
        <v>4840</v>
      </c>
      <c r="D159" s="162" t="s">
        <v>409</v>
      </c>
      <c r="E159" s="539">
        <f t="shared" si="36"/>
        <v>0</v>
      </c>
      <c r="F159" s="526"/>
      <c r="G159" s="272"/>
      <c r="H159" s="791"/>
      <c r="I159" s="526"/>
      <c r="J159" s="272"/>
      <c r="K159" s="791"/>
      <c r="L159" s="571">
        <f t="shared" si="37"/>
        <v>0</v>
      </c>
      <c r="M159" s="243">
        <f t="shared" si="34"/>
      </c>
      <c r="N159" s="271"/>
      <c r="Q159" s="237"/>
      <c r="R159" s="237"/>
      <c r="S159" s="245"/>
      <c r="V159" s="237"/>
      <c r="W159" s="237"/>
      <c r="Y159" s="237"/>
      <c r="Z159" s="237"/>
    </row>
    <row r="160" spans="1:26" ht="31.5">
      <c r="A160" s="290">
        <v>600</v>
      </c>
      <c r="B160" s="139"/>
      <c r="C160" s="140">
        <v>4850</v>
      </c>
      <c r="D160" s="162" t="s">
        <v>410</v>
      </c>
      <c r="E160" s="539">
        <f t="shared" si="36"/>
        <v>0</v>
      </c>
      <c r="F160" s="526"/>
      <c r="G160" s="272"/>
      <c r="H160" s="791"/>
      <c r="I160" s="526"/>
      <c r="J160" s="272"/>
      <c r="K160" s="791"/>
      <c r="L160" s="571">
        <f t="shared" si="37"/>
        <v>0</v>
      </c>
      <c r="M160" s="243">
        <f t="shared" si="34"/>
      </c>
      <c r="N160" s="271"/>
      <c r="Q160" s="237"/>
      <c r="R160" s="237"/>
      <c r="S160" s="245"/>
      <c r="V160" s="237"/>
      <c r="W160" s="237"/>
      <c r="Y160" s="237"/>
      <c r="Z160" s="237"/>
    </row>
    <row r="161" spans="1:26" ht="31.5">
      <c r="A161" s="290">
        <v>605</v>
      </c>
      <c r="B161" s="139"/>
      <c r="C161" s="140">
        <v>4860</v>
      </c>
      <c r="D161" s="162" t="s">
        <v>411</v>
      </c>
      <c r="E161" s="539">
        <f t="shared" si="36"/>
        <v>0</v>
      </c>
      <c r="F161" s="526"/>
      <c r="G161" s="272"/>
      <c r="H161" s="791"/>
      <c r="I161" s="526"/>
      <c r="J161" s="272"/>
      <c r="K161" s="791"/>
      <c r="L161" s="571">
        <f t="shared" si="37"/>
        <v>0</v>
      </c>
      <c r="M161" s="243">
        <f t="shared" si="34"/>
      </c>
      <c r="N161" s="271"/>
      <c r="Q161" s="237"/>
      <c r="R161" s="237"/>
      <c r="S161" s="245"/>
      <c r="V161" s="237"/>
      <c r="W161" s="237"/>
      <c r="Y161" s="237"/>
      <c r="Z161" s="237"/>
    </row>
    <row r="162" spans="1:26" ht="31.5">
      <c r="A162" s="290">
        <v>610</v>
      </c>
      <c r="B162" s="139"/>
      <c r="C162" s="140">
        <v>4870</v>
      </c>
      <c r="D162" s="162" t="s">
        <v>412</v>
      </c>
      <c r="E162" s="539">
        <f t="shared" si="36"/>
        <v>0</v>
      </c>
      <c r="F162" s="526"/>
      <c r="G162" s="272"/>
      <c r="H162" s="791"/>
      <c r="I162" s="526"/>
      <c r="J162" s="272"/>
      <c r="K162" s="791"/>
      <c r="L162" s="571">
        <f t="shared" si="37"/>
        <v>0</v>
      </c>
      <c r="M162" s="243">
        <f t="shared" si="34"/>
      </c>
      <c r="N162" s="271"/>
      <c r="Q162" s="237"/>
      <c r="R162" s="237"/>
      <c r="S162" s="245"/>
      <c r="V162" s="237"/>
      <c r="W162" s="237"/>
      <c r="Y162" s="237"/>
      <c r="Z162" s="237"/>
    </row>
    <row r="163" spans="1:26" ht="32.25" thickBot="1">
      <c r="A163" s="290">
        <v>615</v>
      </c>
      <c r="B163" s="139"/>
      <c r="C163" s="140">
        <v>4880</v>
      </c>
      <c r="D163" s="163" t="s">
        <v>413</v>
      </c>
      <c r="E163" s="539">
        <f t="shared" si="36"/>
        <v>0</v>
      </c>
      <c r="F163" s="534"/>
      <c r="G163" s="304"/>
      <c r="H163" s="793"/>
      <c r="I163" s="534"/>
      <c r="J163" s="304"/>
      <c r="K163" s="793"/>
      <c r="L163" s="571">
        <f t="shared" si="37"/>
        <v>0</v>
      </c>
      <c r="M163" s="243">
        <f t="shared" si="34"/>
      </c>
      <c r="N163" s="271"/>
      <c r="Q163" s="237"/>
      <c r="R163" s="237"/>
      <c r="S163" s="245"/>
      <c r="V163" s="237"/>
      <c r="W163" s="237"/>
      <c r="Y163" s="237"/>
      <c r="Z163" s="237"/>
    </row>
    <row r="164" spans="1:28" s="249" customFormat="1" ht="16.5" thickBot="1">
      <c r="A164" s="305">
        <v>620</v>
      </c>
      <c r="B164" s="164"/>
      <c r="C164" s="165" t="s">
        <v>1462</v>
      </c>
      <c r="D164" s="306" t="s">
        <v>1463</v>
      </c>
      <c r="E164" s="307">
        <f aca="true" t="shared" si="38" ref="E164:L164">SUM(E22,E28,E33,E39,E44,E49,E55,E58,E61,E62,E69,E70,E71,E72,E87,E90,E91,E105,E109,E116,E120,E132,E133,E134,E137,E146,E155)</f>
        <v>0</v>
      </c>
      <c r="F164" s="307">
        <f t="shared" si="38"/>
        <v>0</v>
      </c>
      <c r="G164" s="307">
        <f t="shared" si="38"/>
        <v>0</v>
      </c>
      <c r="H164" s="794">
        <f>SUM(H22,H28,H33,H39,H44,H49,H55,H58,H61,H62,H69,H70,H71,H72,H87,H90,H91,H105,H109,H116,H120,H132,H133,H134,H137,H146,H155)</f>
        <v>0</v>
      </c>
      <c r="I164" s="307">
        <f t="shared" si="38"/>
        <v>0</v>
      </c>
      <c r="J164" s="307">
        <f t="shared" si="38"/>
        <v>0</v>
      </c>
      <c r="K164" s="794">
        <f t="shared" si="38"/>
        <v>0</v>
      </c>
      <c r="L164" s="307">
        <f t="shared" si="38"/>
        <v>0</v>
      </c>
      <c r="M164" s="243">
        <v>1</v>
      </c>
      <c r="N164" s="244"/>
      <c r="S164" s="245"/>
      <c r="AB164" s="237"/>
    </row>
    <row r="165" spans="2:28" s="249" customFormat="1" ht="9" customHeight="1">
      <c r="B165" s="155"/>
      <c r="C165" s="166"/>
      <c r="D165" s="142"/>
      <c r="E165" s="308"/>
      <c r="F165" s="308"/>
      <c r="G165" s="308"/>
      <c r="H165" s="308"/>
      <c r="I165" s="308"/>
      <c r="J165" s="308"/>
      <c r="K165" s="308"/>
      <c r="L165" s="308"/>
      <c r="M165" s="243">
        <v>1</v>
      </c>
      <c r="N165" s="244"/>
      <c r="S165" s="245"/>
      <c r="AB165" s="237"/>
    </row>
    <row r="166" spans="2:19" s="249" customFormat="1" ht="7.5" customHeight="1">
      <c r="B166" s="155"/>
      <c r="C166" s="166"/>
      <c r="D166" s="142"/>
      <c r="E166" s="308"/>
      <c r="F166" s="308"/>
      <c r="G166" s="308"/>
      <c r="H166" s="308"/>
      <c r="I166" s="308"/>
      <c r="J166" s="308"/>
      <c r="K166" s="308"/>
      <c r="L166" s="308"/>
      <c r="M166" s="243">
        <v>1</v>
      </c>
      <c r="N166" s="244"/>
      <c r="S166" s="245"/>
    </row>
    <row r="167" spans="2:19" s="249" customFormat="1" ht="15">
      <c r="B167" s="237"/>
      <c r="C167" s="237"/>
      <c r="D167" s="238"/>
      <c r="E167" s="309"/>
      <c r="F167" s="309"/>
      <c r="G167" s="309"/>
      <c r="H167" s="309"/>
      <c r="I167" s="309"/>
      <c r="J167" s="309"/>
      <c r="K167" s="309"/>
      <c r="L167" s="309"/>
      <c r="M167" s="243">
        <v>1</v>
      </c>
      <c r="N167" s="244"/>
      <c r="S167" s="245"/>
    </row>
    <row r="168" spans="2:19" s="249" customFormat="1" ht="15">
      <c r="B168" s="237"/>
      <c r="D168" s="250"/>
      <c r="E168" s="309"/>
      <c r="F168" s="309"/>
      <c r="G168" s="309"/>
      <c r="H168" s="309"/>
      <c r="I168" s="309"/>
      <c r="J168" s="309"/>
      <c r="K168" s="309"/>
      <c r="L168" s="309"/>
      <c r="M168" s="243">
        <v>1</v>
      </c>
      <c r="N168" s="244"/>
      <c r="S168" s="245"/>
    </row>
    <row r="169" spans="2:19" s="249" customFormat="1" ht="39" customHeight="1">
      <c r="B169" s="867" t="str">
        <f>$B$7</f>
        <v>ТРИМЕСЕЧЕН ОТЧЕТ ЗА КАСОВОТО ИЗПЪЛНЕНИЕ ПО СМЕТКИТЕ ЗА ЧУЖДИ СРЕДСТВА</v>
      </c>
      <c r="C169" s="868"/>
      <c r="D169" s="868"/>
      <c r="E169" s="309"/>
      <c r="F169" s="309"/>
      <c r="G169" s="309"/>
      <c r="H169" s="309"/>
      <c r="I169" s="309"/>
      <c r="J169" s="309"/>
      <c r="K169" s="309"/>
      <c r="L169" s="309"/>
      <c r="M169" s="243">
        <v>1</v>
      </c>
      <c r="N169" s="244"/>
      <c r="S169" s="245"/>
    </row>
    <row r="170" spans="2:19" s="249" customFormat="1" ht="15">
      <c r="B170" s="237"/>
      <c r="D170" s="250"/>
      <c r="E170" s="310" t="s">
        <v>947</v>
      </c>
      <c r="F170" s="310" t="s">
        <v>1766</v>
      </c>
      <c r="G170" s="309"/>
      <c r="H170" s="309"/>
      <c r="I170" s="309"/>
      <c r="J170" s="309"/>
      <c r="K170" s="309"/>
      <c r="L170" s="309"/>
      <c r="M170" s="243">
        <v>1</v>
      </c>
      <c r="N170" s="244"/>
      <c r="S170" s="245"/>
    </row>
    <row r="171" spans="2:19" s="249" customFormat="1" ht="38.25" customHeight="1">
      <c r="B171" s="878">
        <f>$B$9</f>
        <v>0</v>
      </c>
      <c r="C171" s="868"/>
      <c r="D171" s="868"/>
      <c r="E171" s="311">
        <f>$E$9</f>
        <v>42005</v>
      </c>
      <c r="F171" s="312">
        <f>$F$9</f>
        <v>42277</v>
      </c>
      <c r="G171" s="309"/>
      <c r="H171" s="309"/>
      <c r="I171" s="309"/>
      <c r="J171" s="309"/>
      <c r="K171" s="309"/>
      <c r="L171" s="309"/>
      <c r="M171" s="243">
        <v>1</v>
      </c>
      <c r="N171" s="244"/>
      <c r="S171" s="245"/>
    </row>
    <row r="172" spans="2:19" s="249" customFormat="1" ht="15">
      <c r="B172" s="253" t="str">
        <f>$B$10</f>
        <v>(наименование на разпоредителя с бюджет)</v>
      </c>
      <c r="C172" s="237"/>
      <c r="D172" s="238"/>
      <c r="E172" s="309"/>
      <c r="F172" s="313"/>
      <c r="G172" s="309"/>
      <c r="H172" s="309"/>
      <c r="I172" s="309"/>
      <c r="J172" s="309"/>
      <c r="K172" s="309"/>
      <c r="L172" s="309"/>
      <c r="M172" s="243">
        <v>1</v>
      </c>
      <c r="N172" s="244"/>
      <c r="S172" s="245"/>
    </row>
    <row r="173" spans="2:26" s="249" customFormat="1" ht="12.75" customHeight="1" thickBot="1">
      <c r="B173" s="253"/>
      <c r="C173" s="237"/>
      <c r="D173" s="238"/>
      <c r="E173" s="314"/>
      <c r="F173" s="309"/>
      <c r="G173" s="309"/>
      <c r="H173" s="309"/>
      <c r="I173" s="309"/>
      <c r="J173" s="309"/>
      <c r="K173" s="309"/>
      <c r="L173" s="309"/>
      <c r="M173" s="243">
        <v>1</v>
      </c>
      <c r="N173" s="244"/>
      <c r="O173" s="253"/>
      <c r="P173" s="237"/>
      <c r="Q173" s="238"/>
      <c r="R173" s="315"/>
      <c r="S173" s="245"/>
      <c r="T173" s="253"/>
      <c r="U173" s="237"/>
      <c r="V173" s="238"/>
      <c r="W173" s="315"/>
      <c r="X173" s="237"/>
      <c r="Y173" s="238"/>
      <c r="Z173" s="315"/>
    </row>
    <row r="174" spans="2:26" s="249" customFormat="1" ht="38.25" customHeight="1" thickBot="1" thickTop="1">
      <c r="B174" s="878" t="str">
        <f>$B$12</f>
        <v>Криводол</v>
      </c>
      <c r="C174" s="868"/>
      <c r="D174" s="868"/>
      <c r="E174" s="309" t="s">
        <v>948</v>
      </c>
      <c r="F174" s="316" t="str">
        <f>$F$12</f>
        <v>5606</v>
      </c>
      <c r="G174" s="309"/>
      <c r="H174" s="309"/>
      <c r="I174" s="309"/>
      <c r="J174" s="309"/>
      <c r="K174" s="309"/>
      <c r="L174" s="309"/>
      <c r="M174" s="243">
        <v>1</v>
      </c>
      <c r="N174" s="244"/>
      <c r="O174" s="878"/>
      <c r="P174" s="868"/>
      <c r="Q174" s="868"/>
      <c r="R174" s="315"/>
      <c r="S174" s="245"/>
      <c r="T174" s="878"/>
      <c r="U174" s="868"/>
      <c r="V174" s="868"/>
      <c r="W174" s="315"/>
      <c r="Z174" s="315"/>
    </row>
    <row r="175" spans="2:26" s="249" customFormat="1" ht="16.5" thickBot="1" thickTop="1">
      <c r="B175" s="253" t="str">
        <f>$B$13</f>
        <v>(наименование на първостепенния разпоредител с бюджет)</v>
      </c>
      <c r="C175" s="237"/>
      <c r="D175" s="238"/>
      <c r="E175" s="314" t="s">
        <v>949</v>
      </c>
      <c r="F175" s="309"/>
      <c r="G175" s="309"/>
      <c r="H175" s="309"/>
      <c r="I175" s="309"/>
      <c r="J175" s="309"/>
      <c r="K175" s="309"/>
      <c r="L175" s="309"/>
      <c r="M175" s="243">
        <v>1</v>
      </c>
      <c r="N175" s="244"/>
      <c r="O175" s="253"/>
      <c r="P175" s="237"/>
      <c r="Q175" s="238"/>
      <c r="R175" s="315"/>
      <c r="S175" s="245"/>
      <c r="T175" s="253"/>
      <c r="U175" s="237"/>
      <c r="V175" s="238"/>
      <c r="W175" s="315"/>
      <c r="X175" s="237"/>
      <c r="Y175" s="238"/>
      <c r="Z175" s="315"/>
    </row>
    <row r="176" spans="2:26" s="249" customFormat="1" ht="21.75" customHeight="1" thickBot="1" thickTop="1">
      <c r="B176" s="155"/>
      <c r="C176" s="166"/>
      <c r="D176" s="517" t="str">
        <f>$D$17</f>
        <v>Код на сметка :</v>
      </c>
      <c r="E176" s="316">
        <f>$E$17</f>
        <v>33</v>
      </c>
      <c r="F176" s="308"/>
      <c r="G176" s="308"/>
      <c r="H176" s="308"/>
      <c r="I176" s="308"/>
      <c r="J176" s="308"/>
      <c r="K176" s="308"/>
      <c r="L176" s="308"/>
      <c r="M176" s="243">
        <v>1</v>
      </c>
      <c r="N176" s="244"/>
      <c r="O176" s="309"/>
      <c r="P176" s="309"/>
      <c r="Q176" s="315"/>
      <c r="R176" s="315"/>
      <c r="S176" s="245"/>
      <c r="T176" s="309"/>
      <c r="U176" s="309"/>
      <c r="V176" s="315"/>
      <c r="W176" s="315"/>
      <c r="X176" s="309"/>
      <c r="Y176" s="315"/>
      <c r="Z176" s="315"/>
    </row>
    <row r="177" spans="2:26" s="249" customFormat="1" ht="17.25" thickBot="1" thickTop="1">
      <c r="B177" s="237"/>
      <c r="D177" s="250"/>
      <c r="E177" s="309"/>
      <c r="F177" s="314"/>
      <c r="G177" s="314"/>
      <c r="H177" s="314"/>
      <c r="I177" s="314"/>
      <c r="J177" s="314"/>
      <c r="K177" s="314"/>
      <c r="L177" s="314" t="s">
        <v>950</v>
      </c>
      <c r="M177" s="243">
        <v>1</v>
      </c>
      <c r="N177" s="244"/>
      <c r="O177" s="317" t="s">
        <v>197</v>
      </c>
      <c r="P177" s="309"/>
      <c r="Q177" s="315"/>
      <c r="R177" s="318" t="s">
        <v>950</v>
      </c>
      <c r="S177" s="245"/>
      <c r="T177" s="319" t="s">
        <v>198</v>
      </c>
      <c r="U177" s="320"/>
      <c r="V177" s="321"/>
      <c r="W177" s="322"/>
      <c r="X177" s="320"/>
      <c r="Y177" s="321"/>
      <c r="Z177" s="322" t="s">
        <v>950</v>
      </c>
    </row>
    <row r="178" spans="2:27" s="249" customFormat="1" ht="31.5" customHeight="1" thickBot="1">
      <c r="B178" s="420"/>
      <c r="C178" s="399"/>
      <c r="D178" s="323" t="s">
        <v>1464</v>
      </c>
      <c r="E178" s="925" t="s">
        <v>1821</v>
      </c>
      <c r="F178" s="926"/>
      <c r="G178" s="926"/>
      <c r="H178" s="927"/>
      <c r="I178" s="928" t="s">
        <v>1822</v>
      </c>
      <c r="J178" s="929"/>
      <c r="K178" s="929"/>
      <c r="L178" s="930"/>
      <c r="M178" s="243">
        <v>1</v>
      </c>
      <c r="N178" s="244"/>
      <c r="O178" s="880" t="s">
        <v>1826</v>
      </c>
      <c r="P178" s="880" t="s">
        <v>1827</v>
      </c>
      <c r="Q178" s="876" t="s">
        <v>1828</v>
      </c>
      <c r="R178" s="876" t="s">
        <v>199</v>
      </c>
      <c r="S178" s="244"/>
      <c r="T178" s="876" t="s">
        <v>1829</v>
      </c>
      <c r="U178" s="876" t="s">
        <v>1830</v>
      </c>
      <c r="V178" s="876" t="s">
        <v>1831</v>
      </c>
      <c r="W178" s="876" t="s">
        <v>200</v>
      </c>
      <c r="X178" s="324" t="s">
        <v>201</v>
      </c>
      <c r="Y178" s="324"/>
      <c r="Z178" s="325"/>
      <c r="AA178" s="874" t="s">
        <v>202</v>
      </c>
    </row>
    <row r="179" spans="2:27" s="249" customFormat="1" ht="44.25" customHeight="1" thickBot="1">
      <c r="B179" s="204" t="s">
        <v>48</v>
      </c>
      <c r="C179" s="740" t="s">
        <v>952</v>
      </c>
      <c r="D179" s="743" t="s">
        <v>1466</v>
      </c>
      <c r="E179" s="840" t="s">
        <v>1823</v>
      </c>
      <c r="F179" s="841" t="s">
        <v>1695</v>
      </c>
      <c r="G179" s="841" t="s">
        <v>1696</v>
      </c>
      <c r="H179" s="841" t="s">
        <v>1694</v>
      </c>
      <c r="I179" s="839" t="s">
        <v>1695</v>
      </c>
      <c r="J179" s="839" t="s">
        <v>1696</v>
      </c>
      <c r="K179" s="839" t="s">
        <v>1694</v>
      </c>
      <c r="L179" s="842" t="s">
        <v>1265</v>
      </c>
      <c r="M179" s="243">
        <v>1</v>
      </c>
      <c r="N179" s="244"/>
      <c r="O179" s="881"/>
      <c r="P179" s="881"/>
      <c r="Q179" s="882"/>
      <c r="R179" s="882"/>
      <c r="S179" s="244"/>
      <c r="T179" s="877"/>
      <c r="U179" s="877"/>
      <c r="V179" s="877"/>
      <c r="W179" s="877"/>
      <c r="X179" s="328">
        <v>2015</v>
      </c>
      <c r="Y179" s="328">
        <v>2016</v>
      </c>
      <c r="Z179" s="328" t="s">
        <v>1832</v>
      </c>
      <c r="AA179" s="875"/>
    </row>
    <row r="180" spans="2:27" s="249" customFormat="1" ht="18.75" thickBot="1">
      <c r="B180" s="741"/>
      <c r="C180" s="329"/>
      <c r="D180" s="330" t="s">
        <v>1465</v>
      </c>
      <c r="E180" s="331" t="s">
        <v>203</v>
      </c>
      <c r="F180" s="331" t="s">
        <v>204</v>
      </c>
      <c r="G180" s="331" t="s">
        <v>1279</v>
      </c>
      <c r="H180" s="331" t="s">
        <v>1280</v>
      </c>
      <c r="I180" s="331" t="s">
        <v>1238</v>
      </c>
      <c r="J180" s="331" t="s">
        <v>1824</v>
      </c>
      <c r="K180" s="331" t="s">
        <v>1825</v>
      </c>
      <c r="L180" s="580" t="s">
        <v>1839</v>
      </c>
      <c r="M180" s="243">
        <v>1</v>
      </c>
      <c r="N180" s="244"/>
      <c r="O180" s="332" t="s">
        <v>205</v>
      </c>
      <c r="P180" s="332" t="s">
        <v>206</v>
      </c>
      <c r="Q180" s="333" t="s">
        <v>207</v>
      </c>
      <c r="R180" s="333" t="s">
        <v>208</v>
      </c>
      <c r="S180" s="244"/>
      <c r="T180" s="334" t="s">
        <v>209</v>
      </c>
      <c r="U180" s="334" t="s">
        <v>210</v>
      </c>
      <c r="V180" s="334" t="s">
        <v>211</v>
      </c>
      <c r="W180" s="334" t="s">
        <v>212</v>
      </c>
      <c r="X180" s="334" t="s">
        <v>1235</v>
      </c>
      <c r="Y180" s="334" t="s">
        <v>1236</v>
      </c>
      <c r="Z180" s="334" t="s">
        <v>1237</v>
      </c>
      <c r="AA180" s="335" t="s">
        <v>1238</v>
      </c>
    </row>
    <row r="181" spans="2:27" s="249" customFormat="1" ht="78.75" customHeight="1" thickBot="1">
      <c r="B181" s="336"/>
      <c r="C181" s="337"/>
      <c r="D181" s="336"/>
      <c r="E181" s="338"/>
      <c r="F181" s="338"/>
      <c r="G181" s="338"/>
      <c r="H181" s="338"/>
      <c r="I181" s="338"/>
      <c r="J181" s="338"/>
      <c r="K181" s="338"/>
      <c r="L181" s="338"/>
      <c r="M181" s="243">
        <v>1</v>
      </c>
      <c r="N181" s="244"/>
      <c r="O181" s="339" t="s">
        <v>1239</v>
      </c>
      <c r="P181" s="339" t="s">
        <v>1239</v>
      </c>
      <c r="Q181" s="339" t="s">
        <v>1240</v>
      </c>
      <c r="R181" s="339" t="s">
        <v>1241</v>
      </c>
      <c r="S181" s="340"/>
      <c r="T181" s="339" t="s">
        <v>1239</v>
      </c>
      <c r="U181" s="339" t="s">
        <v>1239</v>
      </c>
      <c r="V181" s="339" t="s">
        <v>1242</v>
      </c>
      <c r="W181" s="339" t="s">
        <v>1243</v>
      </c>
      <c r="X181" s="339" t="s">
        <v>1239</v>
      </c>
      <c r="Y181" s="339" t="s">
        <v>1239</v>
      </c>
      <c r="Z181" s="339" t="s">
        <v>1239</v>
      </c>
      <c r="AA181" s="341" t="s">
        <v>1244</v>
      </c>
    </row>
    <row r="182" spans="1:28" s="274" customFormat="1" ht="34.5" customHeight="1" thickBot="1">
      <c r="A182" s="289">
        <v>5</v>
      </c>
      <c r="B182" s="167">
        <v>100</v>
      </c>
      <c r="C182" s="870" t="s">
        <v>1467</v>
      </c>
      <c r="D182" s="871"/>
      <c r="E182" s="615">
        <f aca="true" t="shared" si="39" ref="E182:L182">SUMIF($B$598:$B$12304,$B182,E$598:E$12304)</f>
        <v>0</v>
      </c>
      <c r="F182" s="616">
        <f t="shared" si="39"/>
        <v>0</v>
      </c>
      <c r="G182" s="616">
        <f t="shared" si="39"/>
        <v>0</v>
      </c>
      <c r="H182" s="616">
        <f t="shared" si="39"/>
        <v>0</v>
      </c>
      <c r="I182" s="616">
        <f t="shared" si="39"/>
        <v>0</v>
      </c>
      <c r="J182" s="616">
        <f t="shared" si="39"/>
        <v>0</v>
      </c>
      <c r="K182" s="616">
        <f t="shared" si="39"/>
        <v>0</v>
      </c>
      <c r="L182" s="616">
        <f t="shared" si="39"/>
        <v>0</v>
      </c>
      <c r="M182" s="243">
        <f aca="true" t="shared" si="40" ref="M182:M245">(IF($E182&lt;&gt;0,$M$2,IF($L182&lt;&gt;0,$M$2,"")))</f>
      </c>
      <c r="N182" s="271"/>
      <c r="O182" s="617">
        <f>SUMIF($B$598:$B$12304,$B182,O$598:O$12304)</f>
        <v>0</v>
      </c>
      <c r="P182" s="618">
        <f>SUMIF($B$598:$B$12304,$B182,P$598:P$12304)</f>
        <v>0</v>
      </c>
      <c r="Q182" s="618">
        <f>SUMIF($B$598:$B$12304,$B182,Q$598:Q$12304)</f>
        <v>0</v>
      </c>
      <c r="R182" s="618">
        <f>SUMIF($B$598:$B$12304,$B182,R$598:R$12304)</f>
        <v>0</v>
      </c>
      <c r="S182" s="271"/>
      <c r="T182" s="619">
        <f aca="true" t="shared" si="41" ref="T182:Z182">SUMIF($B$598:$B$12304,$B182,T$598:T$12304)</f>
        <v>0</v>
      </c>
      <c r="U182" s="619">
        <f t="shared" si="41"/>
        <v>0</v>
      </c>
      <c r="V182" s="619">
        <f t="shared" si="41"/>
        <v>0</v>
      </c>
      <c r="W182" s="619">
        <f t="shared" si="41"/>
        <v>0</v>
      </c>
      <c r="X182" s="619">
        <f t="shared" si="41"/>
        <v>0</v>
      </c>
      <c r="Y182" s="619">
        <f t="shared" si="41"/>
        <v>0</v>
      </c>
      <c r="Z182" s="619">
        <f t="shared" si="41"/>
        <v>0</v>
      </c>
      <c r="AA182" s="742">
        <f>W182-X182-Y182-Z182</f>
        <v>0</v>
      </c>
      <c r="AB182" s="249"/>
    </row>
    <row r="183" spans="1:28" ht="19.5" customHeight="1" thickBot="1">
      <c r="A183" s="290">
        <v>10</v>
      </c>
      <c r="B183" s="144"/>
      <c r="C183" s="148">
        <v>101</v>
      </c>
      <c r="D183" s="141" t="s">
        <v>1468</v>
      </c>
      <c r="E183" s="539">
        <f aca="true" t="shared" si="42" ref="E183:L184">SUMIF($C$598:$C$12304,$C183,E$598:E$12304)</f>
        <v>0</v>
      </c>
      <c r="F183" s="277">
        <f t="shared" si="42"/>
        <v>0</v>
      </c>
      <c r="G183" s="277">
        <f t="shared" si="42"/>
        <v>0</v>
      </c>
      <c r="H183" s="277">
        <f t="shared" si="42"/>
        <v>0</v>
      </c>
      <c r="I183" s="277">
        <f t="shared" si="42"/>
        <v>0</v>
      </c>
      <c r="J183" s="277">
        <f t="shared" si="42"/>
        <v>0</v>
      </c>
      <c r="K183" s="277">
        <f t="shared" si="42"/>
        <v>0</v>
      </c>
      <c r="L183" s="277">
        <f t="shared" si="42"/>
        <v>0</v>
      </c>
      <c r="M183" s="243">
        <f t="shared" si="40"/>
      </c>
      <c r="N183" s="271"/>
      <c r="O183" s="350">
        <f aca="true" t="shared" si="43" ref="O183:R184">SUMIF($C$598:$C$12304,$C183,O$598:O$12304)</f>
        <v>0</v>
      </c>
      <c r="P183" s="351">
        <f t="shared" si="43"/>
        <v>0</v>
      </c>
      <c r="Q183" s="351">
        <f t="shared" si="43"/>
        <v>0</v>
      </c>
      <c r="R183" s="351">
        <f t="shared" si="43"/>
        <v>0</v>
      </c>
      <c r="S183" s="271"/>
      <c r="T183" s="352">
        <f aca="true" t="shared" si="44" ref="T183:Z184">SUMIF($C$598:$C$12304,$C183,T$598:T$12304)</f>
        <v>0</v>
      </c>
      <c r="U183" s="352">
        <f t="shared" si="44"/>
        <v>0</v>
      </c>
      <c r="V183" s="352">
        <f t="shared" si="44"/>
        <v>0</v>
      </c>
      <c r="W183" s="352">
        <f t="shared" si="44"/>
        <v>0</v>
      </c>
      <c r="X183" s="352">
        <f t="shared" si="44"/>
        <v>0</v>
      </c>
      <c r="Y183" s="352">
        <f t="shared" si="44"/>
        <v>0</v>
      </c>
      <c r="Z183" s="352">
        <f t="shared" si="44"/>
        <v>0</v>
      </c>
      <c r="AA183" s="349">
        <f aca="true" t="shared" si="45" ref="AA183:AA244">W183-X183-Y183-Z183</f>
        <v>0</v>
      </c>
      <c r="AB183" s="249"/>
    </row>
    <row r="184" spans="1:28" ht="18.75" thickBot="1">
      <c r="A184" s="290">
        <v>15</v>
      </c>
      <c r="B184" s="144"/>
      <c r="C184" s="140">
        <v>102</v>
      </c>
      <c r="D184" s="142" t="s">
        <v>1469</v>
      </c>
      <c r="E184" s="539">
        <f t="shared" si="42"/>
        <v>0</v>
      </c>
      <c r="F184" s="277">
        <f t="shared" si="42"/>
        <v>0</v>
      </c>
      <c r="G184" s="277">
        <f t="shared" si="42"/>
        <v>0</v>
      </c>
      <c r="H184" s="277">
        <f t="shared" si="42"/>
        <v>0</v>
      </c>
      <c r="I184" s="277">
        <f t="shared" si="42"/>
        <v>0</v>
      </c>
      <c r="J184" s="277">
        <f t="shared" si="42"/>
        <v>0</v>
      </c>
      <c r="K184" s="277">
        <f t="shared" si="42"/>
        <v>0</v>
      </c>
      <c r="L184" s="277">
        <f t="shared" si="42"/>
        <v>0</v>
      </c>
      <c r="M184" s="243">
        <f t="shared" si="40"/>
      </c>
      <c r="N184" s="271"/>
      <c r="O184" s="350">
        <f t="shared" si="43"/>
        <v>0</v>
      </c>
      <c r="P184" s="351">
        <f t="shared" si="43"/>
        <v>0</v>
      </c>
      <c r="Q184" s="351">
        <f t="shared" si="43"/>
        <v>0</v>
      </c>
      <c r="R184" s="351">
        <f t="shared" si="43"/>
        <v>0</v>
      </c>
      <c r="S184" s="271"/>
      <c r="T184" s="352">
        <f t="shared" si="44"/>
        <v>0</v>
      </c>
      <c r="U184" s="352">
        <f t="shared" si="44"/>
        <v>0</v>
      </c>
      <c r="V184" s="352">
        <f t="shared" si="44"/>
        <v>0</v>
      </c>
      <c r="W184" s="352">
        <f t="shared" si="44"/>
        <v>0</v>
      </c>
      <c r="X184" s="352">
        <f t="shared" si="44"/>
        <v>0</v>
      </c>
      <c r="Y184" s="352">
        <f t="shared" si="44"/>
        <v>0</v>
      </c>
      <c r="Z184" s="352">
        <f t="shared" si="44"/>
        <v>0</v>
      </c>
      <c r="AA184" s="349">
        <f t="shared" si="45"/>
        <v>0</v>
      </c>
      <c r="AB184" s="274"/>
    </row>
    <row r="185" spans="1:28" s="274" customFormat="1" ht="18.75" thickBot="1">
      <c r="A185" s="289">
        <v>35</v>
      </c>
      <c r="B185" s="143">
        <v>200</v>
      </c>
      <c r="C185" s="879" t="s">
        <v>1470</v>
      </c>
      <c r="D185" s="879"/>
      <c r="E185" s="621">
        <f aca="true" t="shared" si="46" ref="E185:L185">SUMIF($B$598:$B$12304,$B185,E$598:E$12304)</f>
        <v>0</v>
      </c>
      <c r="F185" s="622">
        <f t="shared" si="46"/>
        <v>0</v>
      </c>
      <c r="G185" s="622">
        <f t="shared" si="46"/>
        <v>0</v>
      </c>
      <c r="H185" s="622">
        <f t="shared" si="46"/>
        <v>0</v>
      </c>
      <c r="I185" s="622">
        <f t="shared" si="46"/>
        <v>0</v>
      </c>
      <c r="J185" s="622">
        <f t="shared" si="46"/>
        <v>0</v>
      </c>
      <c r="K185" s="622">
        <f t="shared" si="46"/>
        <v>0</v>
      </c>
      <c r="L185" s="622">
        <f t="shared" si="46"/>
        <v>0</v>
      </c>
      <c r="M185" s="243">
        <f t="shared" si="40"/>
      </c>
      <c r="N185" s="271"/>
      <c r="O185" s="623">
        <f>SUMIF($B$598:$B$12304,$B185,O$598:O$12304)</f>
        <v>0</v>
      </c>
      <c r="P185" s="624">
        <f>SUMIF($B$598:$B$12304,$B185,P$598:P$12304)</f>
        <v>0</v>
      </c>
      <c r="Q185" s="624">
        <f>SUMIF($B$598:$B$12304,$B185,Q$598:Q$12304)</f>
        <v>0</v>
      </c>
      <c r="R185" s="624">
        <f>SUMIF($B$598:$B$12304,$B185,R$598:R$12304)</f>
        <v>0</v>
      </c>
      <c r="S185" s="271"/>
      <c r="T185" s="625">
        <f aca="true" t="shared" si="47" ref="T185:Z185">SUMIF($B$598:$B$12304,$B185,T$598:T$12304)</f>
        <v>0</v>
      </c>
      <c r="U185" s="625">
        <f t="shared" si="47"/>
        <v>0</v>
      </c>
      <c r="V185" s="625">
        <f t="shared" si="47"/>
        <v>0</v>
      </c>
      <c r="W185" s="625">
        <f t="shared" si="47"/>
        <v>0</v>
      </c>
      <c r="X185" s="625">
        <f t="shared" si="47"/>
        <v>0</v>
      </c>
      <c r="Y185" s="625">
        <f t="shared" si="47"/>
        <v>0</v>
      </c>
      <c r="Z185" s="625">
        <f t="shared" si="47"/>
        <v>0</v>
      </c>
      <c r="AA185" s="620">
        <f t="shared" si="45"/>
        <v>0</v>
      </c>
      <c r="AB185" s="237"/>
    </row>
    <row r="186" spans="1:27" ht="21.75" customHeight="1" thickBot="1">
      <c r="A186" s="290">
        <v>40</v>
      </c>
      <c r="B186" s="147"/>
      <c r="C186" s="148">
        <v>201</v>
      </c>
      <c r="D186" s="141" t="s">
        <v>1471</v>
      </c>
      <c r="E186" s="539">
        <f aca="true" t="shared" si="48" ref="E186:L190">SUMIF($C$598:$C$12304,$C186,E$598:E$12304)</f>
        <v>0</v>
      </c>
      <c r="F186" s="277">
        <f t="shared" si="48"/>
        <v>0</v>
      </c>
      <c r="G186" s="277">
        <f t="shared" si="48"/>
        <v>0</v>
      </c>
      <c r="H186" s="277">
        <f t="shared" si="48"/>
        <v>0</v>
      </c>
      <c r="I186" s="277">
        <f t="shared" si="48"/>
        <v>0</v>
      </c>
      <c r="J186" s="277">
        <f t="shared" si="48"/>
        <v>0</v>
      </c>
      <c r="K186" s="277">
        <f t="shared" si="48"/>
        <v>0</v>
      </c>
      <c r="L186" s="277">
        <f t="shared" si="48"/>
        <v>0</v>
      </c>
      <c r="M186" s="243">
        <f t="shared" si="40"/>
      </c>
      <c r="N186" s="271"/>
      <c r="O186" s="350">
        <f aca="true" t="shared" si="49" ref="O186:R190">SUMIF($C$598:$C$12304,$C186,O$598:O$12304)</f>
        <v>0</v>
      </c>
      <c r="P186" s="351">
        <f t="shared" si="49"/>
        <v>0</v>
      </c>
      <c r="Q186" s="351">
        <f t="shared" si="49"/>
        <v>0</v>
      </c>
      <c r="R186" s="351">
        <f t="shared" si="49"/>
        <v>0</v>
      </c>
      <c r="S186" s="271"/>
      <c r="T186" s="352">
        <f aca="true" t="shared" si="50" ref="T186:Z190">SUMIF($C$598:$C$12304,$C186,T$598:T$12304)</f>
        <v>0</v>
      </c>
      <c r="U186" s="352">
        <f t="shared" si="50"/>
        <v>0</v>
      </c>
      <c r="V186" s="352">
        <f t="shared" si="50"/>
        <v>0</v>
      </c>
      <c r="W186" s="352">
        <f t="shared" si="50"/>
        <v>0</v>
      </c>
      <c r="X186" s="352">
        <f t="shared" si="50"/>
        <v>0</v>
      </c>
      <c r="Y186" s="352">
        <f t="shared" si="50"/>
        <v>0</v>
      </c>
      <c r="Z186" s="352">
        <f t="shared" si="50"/>
        <v>0</v>
      </c>
      <c r="AA186" s="349">
        <f t="shared" si="45"/>
        <v>0</v>
      </c>
    </row>
    <row r="187" spans="1:28" ht="18.75" thickBot="1">
      <c r="A187" s="290">
        <v>45</v>
      </c>
      <c r="B187" s="139"/>
      <c r="C187" s="140">
        <v>202</v>
      </c>
      <c r="D187" s="149" t="s">
        <v>1472</v>
      </c>
      <c r="E187" s="539">
        <f t="shared" si="48"/>
        <v>0</v>
      </c>
      <c r="F187" s="277">
        <f t="shared" si="48"/>
        <v>0</v>
      </c>
      <c r="G187" s="277">
        <f t="shared" si="48"/>
        <v>0</v>
      </c>
      <c r="H187" s="277">
        <f t="shared" si="48"/>
        <v>0</v>
      </c>
      <c r="I187" s="277">
        <f t="shared" si="48"/>
        <v>0</v>
      </c>
      <c r="J187" s="277">
        <f t="shared" si="48"/>
        <v>0</v>
      </c>
      <c r="K187" s="277">
        <f t="shared" si="48"/>
        <v>0</v>
      </c>
      <c r="L187" s="277">
        <f t="shared" si="48"/>
        <v>0</v>
      </c>
      <c r="M187" s="243">
        <f t="shared" si="40"/>
      </c>
      <c r="N187" s="271"/>
      <c r="O187" s="350">
        <f t="shared" si="49"/>
        <v>0</v>
      </c>
      <c r="P187" s="351">
        <f t="shared" si="49"/>
        <v>0</v>
      </c>
      <c r="Q187" s="351">
        <f t="shared" si="49"/>
        <v>0</v>
      </c>
      <c r="R187" s="351">
        <f t="shared" si="49"/>
        <v>0</v>
      </c>
      <c r="S187" s="271"/>
      <c r="T187" s="352">
        <f t="shared" si="50"/>
        <v>0</v>
      </c>
      <c r="U187" s="352">
        <f t="shared" si="50"/>
        <v>0</v>
      </c>
      <c r="V187" s="352">
        <f t="shared" si="50"/>
        <v>0</v>
      </c>
      <c r="W187" s="352">
        <f t="shared" si="50"/>
        <v>0</v>
      </c>
      <c r="X187" s="352">
        <f t="shared" si="50"/>
        <v>0</v>
      </c>
      <c r="Y187" s="352">
        <f t="shared" si="50"/>
        <v>0</v>
      </c>
      <c r="Z187" s="352">
        <f t="shared" si="50"/>
        <v>0</v>
      </c>
      <c r="AA187" s="349">
        <f t="shared" si="45"/>
        <v>0</v>
      </c>
      <c r="AB187" s="274"/>
    </row>
    <row r="188" spans="1:27" ht="32.25" thickBot="1">
      <c r="A188" s="290">
        <v>50</v>
      </c>
      <c r="B188" s="157"/>
      <c r="C188" s="140">
        <v>205</v>
      </c>
      <c r="D188" s="149" t="s">
        <v>1098</v>
      </c>
      <c r="E188" s="539">
        <f t="shared" si="48"/>
        <v>0</v>
      </c>
      <c r="F188" s="277">
        <f t="shared" si="48"/>
        <v>0</v>
      </c>
      <c r="G188" s="277">
        <f t="shared" si="48"/>
        <v>0</v>
      </c>
      <c r="H188" s="277">
        <f t="shared" si="48"/>
        <v>0</v>
      </c>
      <c r="I188" s="277">
        <f t="shared" si="48"/>
        <v>0</v>
      </c>
      <c r="J188" s="277">
        <f t="shared" si="48"/>
        <v>0</v>
      </c>
      <c r="K188" s="277">
        <f t="shared" si="48"/>
        <v>0</v>
      </c>
      <c r="L188" s="277">
        <f t="shared" si="48"/>
        <v>0</v>
      </c>
      <c r="M188" s="243">
        <f t="shared" si="40"/>
      </c>
      <c r="N188" s="271"/>
      <c r="O188" s="350">
        <f t="shared" si="49"/>
        <v>0</v>
      </c>
      <c r="P188" s="351">
        <f t="shared" si="49"/>
        <v>0</v>
      </c>
      <c r="Q188" s="351">
        <f t="shared" si="49"/>
        <v>0</v>
      </c>
      <c r="R188" s="351">
        <f t="shared" si="49"/>
        <v>0</v>
      </c>
      <c r="S188" s="271"/>
      <c r="T188" s="352">
        <f t="shared" si="50"/>
        <v>0</v>
      </c>
      <c r="U188" s="352">
        <f t="shared" si="50"/>
        <v>0</v>
      </c>
      <c r="V188" s="352">
        <f t="shared" si="50"/>
        <v>0</v>
      </c>
      <c r="W188" s="352">
        <f t="shared" si="50"/>
        <v>0</v>
      </c>
      <c r="X188" s="352">
        <f t="shared" si="50"/>
        <v>0</v>
      </c>
      <c r="Y188" s="352">
        <f t="shared" si="50"/>
        <v>0</v>
      </c>
      <c r="Z188" s="352">
        <f t="shared" si="50"/>
        <v>0</v>
      </c>
      <c r="AA188" s="349">
        <f t="shared" si="45"/>
        <v>0</v>
      </c>
    </row>
    <row r="189" spans="1:27" ht="21.75" customHeight="1" thickBot="1">
      <c r="A189" s="290">
        <v>55</v>
      </c>
      <c r="B189" s="157"/>
      <c r="C189" s="140">
        <v>208</v>
      </c>
      <c r="D189" s="168" t="s">
        <v>1099</v>
      </c>
      <c r="E189" s="539">
        <f t="shared" si="48"/>
        <v>0</v>
      </c>
      <c r="F189" s="277">
        <f t="shared" si="48"/>
        <v>0</v>
      </c>
      <c r="G189" s="277">
        <f t="shared" si="48"/>
        <v>0</v>
      </c>
      <c r="H189" s="277">
        <f t="shared" si="48"/>
        <v>0</v>
      </c>
      <c r="I189" s="277">
        <f t="shared" si="48"/>
        <v>0</v>
      </c>
      <c r="J189" s="277">
        <f t="shared" si="48"/>
        <v>0</v>
      </c>
      <c r="K189" s="277">
        <f t="shared" si="48"/>
        <v>0</v>
      </c>
      <c r="L189" s="277">
        <f t="shared" si="48"/>
        <v>0</v>
      </c>
      <c r="M189" s="243">
        <f t="shared" si="40"/>
      </c>
      <c r="N189" s="271"/>
      <c r="O189" s="350">
        <f t="shared" si="49"/>
        <v>0</v>
      </c>
      <c r="P189" s="351">
        <f t="shared" si="49"/>
        <v>0</v>
      </c>
      <c r="Q189" s="351">
        <f t="shared" si="49"/>
        <v>0</v>
      </c>
      <c r="R189" s="351">
        <f t="shared" si="49"/>
        <v>0</v>
      </c>
      <c r="S189" s="271"/>
      <c r="T189" s="352">
        <f t="shared" si="50"/>
        <v>0</v>
      </c>
      <c r="U189" s="352">
        <f t="shared" si="50"/>
        <v>0</v>
      </c>
      <c r="V189" s="352">
        <f t="shared" si="50"/>
        <v>0</v>
      </c>
      <c r="W189" s="352">
        <f t="shared" si="50"/>
        <v>0</v>
      </c>
      <c r="X189" s="352">
        <f t="shared" si="50"/>
        <v>0</v>
      </c>
      <c r="Y189" s="352">
        <f t="shared" si="50"/>
        <v>0</v>
      </c>
      <c r="Z189" s="352">
        <f t="shared" si="50"/>
        <v>0</v>
      </c>
      <c r="AA189" s="349">
        <f t="shared" si="45"/>
        <v>0</v>
      </c>
    </row>
    <row r="190" spans="1:27" ht="18.75" thickBot="1">
      <c r="A190" s="290">
        <v>60</v>
      </c>
      <c r="B190" s="147"/>
      <c r="C190" s="146">
        <v>209</v>
      </c>
      <c r="D190" s="152" t="s">
        <v>1100</v>
      </c>
      <c r="E190" s="539">
        <f t="shared" si="48"/>
        <v>0</v>
      </c>
      <c r="F190" s="277">
        <f t="shared" si="48"/>
        <v>0</v>
      </c>
      <c r="G190" s="277">
        <f t="shared" si="48"/>
        <v>0</v>
      </c>
      <c r="H190" s="277">
        <f t="shared" si="48"/>
        <v>0</v>
      </c>
      <c r="I190" s="277">
        <f t="shared" si="48"/>
        <v>0</v>
      </c>
      <c r="J190" s="277">
        <f t="shared" si="48"/>
        <v>0</v>
      </c>
      <c r="K190" s="277">
        <f t="shared" si="48"/>
        <v>0</v>
      </c>
      <c r="L190" s="277">
        <f t="shared" si="48"/>
        <v>0</v>
      </c>
      <c r="M190" s="243">
        <f t="shared" si="40"/>
      </c>
      <c r="N190" s="271"/>
      <c r="O190" s="350">
        <f t="shared" si="49"/>
        <v>0</v>
      </c>
      <c r="P190" s="351">
        <f t="shared" si="49"/>
        <v>0</v>
      </c>
      <c r="Q190" s="351">
        <f t="shared" si="49"/>
        <v>0</v>
      </c>
      <c r="R190" s="351">
        <f t="shared" si="49"/>
        <v>0</v>
      </c>
      <c r="S190" s="271"/>
      <c r="T190" s="352">
        <f t="shared" si="50"/>
        <v>0</v>
      </c>
      <c r="U190" s="352">
        <f t="shared" si="50"/>
        <v>0</v>
      </c>
      <c r="V190" s="352">
        <f t="shared" si="50"/>
        <v>0</v>
      </c>
      <c r="W190" s="352">
        <f t="shared" si="50"/>
        <v>0</v>
      </c>
      <c r="X190" s="352">
        <f t="shared" si="50"/>
        <v>0</v>
      </c>
      <c r="Y190" s="352">
        <f t="shared" si="50"/>
        <v>0</v>
      </c>
      <c r="Z190" s="352">
        <f t="shared" si="50"/>
        <v>0</v>
      </c>
      <c r="AA190" s="349">
        <f t="shared" si="45"/>
        <v>0</v>
      </c>
    </row>
    <row r="191" spans="1:28" s="274" customFormat="1" ht="18.75" thickBot="1">
      <c r="A191" s="289">
        <v>65</v>
      </c>
      <c r="B191" s="143">
        <v>500</v>
      </c>
      <c r="C191" s="866" t="s">
        <v>321</v>
      </c>
      <c r="D191" s="866"/>
      <c r="E191" s="621">
        <f aca="true" t="shared" si="51" ref="E191:L191">SUMIF($B$598:$B$12304,$B191,E$598:E$12304)</f>
        <v>0</v>
      </c>
      <c r="F191" s="622">
        <f t="shared" si="51"/>
        <v>0</v>
      </c>
      <c r="G191" s="622">
        <f t="shared" si="51"/>
        <v>0</v>
      </c>
      <c r="H191" s="622">
        <f t="shared" si="51"/>
        <v>0</v>
      </c>
      <c r="I191" s="622">
        <f t="shared" si="51"/>
        <v>0</v>
      </c>
      <c r="J191" s="622">
        <f t="shared" si="51"/>
        <v>0</v>
      </c>
      <c r="K191" s="622">
        <f t="shared" si="51"/>
        <v>0</v>
      </c>
      <c r="L191" s="622">
        <f t="shared" si="51"/>
        <v>0</v>
      </c>
      <c r="M191" s="243">
        <f t="shared" si="40"/>
      </c>
      <c r="N191" s="271"/>
      <c r="O191" s="623">
        <f>SUMIF($B$598:$B$12304,$B191,O$598:O$12304)</f>
        <v>0</v>
      </c>
      <c r="P191" s="624">
        <f>SUMIF($B$598:$B$12304,$B191,P$598:P$12304)</f>
        <v>0</v>
      </c>
      <c r="Q191" s="624">
        <f>SUMIF($B$598:$B$12304,$B191,Q$598:Q$12304)</f>
        <v>0</v>
      </c>
      <c r="R191" s="624">
        <f>SUMIF($B$598:$B$12304,$B191,R$598:R$12304)</f>
        <v>0</v>
      </c>
      <c r="S191" s="271"/>
      <c r="T191" s="625">
        <f aca="true" t="shared" si="52" ref="T191:Z191">SUMIF($B$598:$B$12304,$B191,T$598:T$12304)</f>
        <v>0</v>
      </c>
      <c r="U191" s="625">
        <f t="shared" si="52"/>
        <v>0</v>
      </c>
      <c r="V191" s="625">
        <f t="shared" si="52"/>
        <v>0</v>
      </c>
      <c r="W191" s="625">
        <f t="shared" si="52"/>
        <v>0</v>
      </c>
      <c r="X191" s="625">
        <f t="shared" si="52"/>
        <v>0</v>
      </c>
      <c r="Y191" s="625">
        <f t="shared" si="52"/>
        <v>0</v>
      </c>
      <c r="Z191" s="625">
        <f t="shared" si="52"/>
        <v>0</v>
      </c>
      <c r="AA191" s="620">
        <f t="shared" si="45"/>
        <v>0</v>
      </c>
      <c r="AB191" s="237"/>
    </row>
    <row r="192" spans="1:27" ht="32.25" thickBot="1">
      <c r="A192" s="290">
        <v>70</v>
      </c>
      <c r="B192" s="147"/>
      <c r="C192" s="169">
        <v>551</v>
      </c>
      <c r="D192" s="535" t="s">
        <v>322</v>
      </c>
      <c r="E192" s="539">
        <f aca="true" t="shared" si="53" ref="E192:L196">SUMIF($C$598:$C$12304,$C192,E$598:E$12304)</f>
        <v>0</v>
      </c>
      <c r="F192" s="277">
        <f t="shared" si="53"/>
        <v>0</v>
      </c>
      <c r="G192" s="277">
        <f t="shared" si="53"/>
        <v>0</v>
      </c>
      <c r="H192" s="277">
        <f t="shared" si="53"/>
        <v>0</v>
      </c>
      <c r="I192" s="277">
        <f t="shared" si="53"/>
        <v>0</v>
      </c>
      <c r="J192" s="277">
        <f t="shared" si="53"/>
        <v>0</v>
      </c>
      <c r="K192" s="277">
        <f t="shared" si="53"/>
        <v>0</v>
      </c>
      <c r="L192" s="277">
        <f t="shared" si="53"/>
        <v>0</v>
      </c>
      <c r="M192" s="243">
        <f t="shared" si="40"/>
      </c>
      <c r="N192" s="271"/>
      <c r="O192" s="350">
        <f aca="true" t="shared" si="54" ref="O192:R196">SUMIF($C$598:$C$12304,$C192,O$598:O$12304)</f>
        <v>0</v>
      </c>
      <c r="P192" s="351">
        <f t="shared" si="54"/>
        <v>0</v>
      </c>
      <c r="Q192" s="351">
        <f t="shared" si="54"/>
        <v>0</v>
      </c>
      <c r="R192" s="351">
        <f t="shared" si="54"/>
        <v>0</v>
      </c>
      <c r="S192" s="271"/>
      <c r="T192" s="352">
        <f aca="true" t="shared" si="55" ref="T192:Z196">SUMIF($C$598:$C$12304,$C192,T$598:T$12304)</f>
        <v>0</v>
      </c>
      <c r="U192" s="352">
        <f t="shared" si="55"/>
        <v>0</v>
      </c>
      <c r="V192" s="352">
        <f t="shared" si="55"/>
        <v>0</v>
      </c>
      <c r="W192" s="352">
        <f t="shared" si="55"/>
        <v>0</v>
      </c>
      <c r="X192" s="352">
        <f t="shared" si="55"/>
        <v>0</v>
      </c>
      <c r="Y192" s="352">
        <f t="shared" si="55"/>
        <v>0</v>
      </c>
      <c r="Z192" s="352">
        <f t="shared" si="55"/>
        <v>0</v>
      </c>
      <c r="AA192" s="349">
        <f t="shared" si="45"/>
        <v>0</v>
      </c>
    </row>
    <row r="193" spans="1:28" ht="18.75" thickBot="1">
      <c r="A193" s="290">
        <v>75</v>
      </c>
      <c r="B193" s="147"/>
      <c r="C193" s="170">
        <f>C192+1</f>
        <v>552</v>
      </c>
      <c r="D193" s="536" t="s">
        <v>323</v>
      </c>
      <c r="E193" s="539">
        <f t="shared" si="53"/>
        <v>0</v>
      </c>
      <c r="F193" s="277">
        <f t="shared" si="53"/>
        <v>0</v>
      </c>
      <c r="G193" s="277">
        <f t="shared" si="53"/>
        <v>0</v>
      </c>
      <c r="H193" s="277">
        <f t="shared" si="53"/>
        <v>0</v>
      </c>
      <c r="I193" s="277">
        <f t="shared" si="53"/>
        <v>0</v>
      </c>
      <c r="J193" s="277">
        <f t="shared" si="53"/>
        <v>0</v>
      </c>
      <c r="K193" s="277">
        <f t="shared" si="53"/>
        <v>0</v>
      </c>
      <c r="L193" s="277">
        <f t="shared" si="53"/>
        <v>0</v>
      </c>
      <c r="M193" s="243">
        <f t="shared" si="40"/>
      </c>
      <c r="N193" s="271"/>
      <c r="O193" s="350">
        <f t="shared" si="54"/>
        <v>0</v>
      </c>
      <c r="P193" s="351">
        <f t="shared" si="54"/>
        <v>0</v>
      </c>
      <c r="Q193" s="351">
        <f t="shared" si="54"/>
        <v>0</v>
      </c>
      <c r="R193" s="351">
        <f t="shared" si="54"/>
        <v>0</v>
      </c>
      <c r="S193" s="271"/>
      <c r="T193" s="352">
        <f t="shared" si="55"/>
        <v>0</v>
      </c>
      <c r="U193" s="352">
        <f t="shared" si="55"/>
        <v>0</v>
      </c>
      <c r="V193" s="352">
        <f t="shared" si="55"/>
        <v>0</v>
      </c>
      <c r="W193" s="352">
        <f t="shared" si="55"/>
        <v>0</v>
      </c>
      <c r="X193" s="352">
        <f t="shared" si="55"/>
        <v>0</v>
      </c>
      <c r="Y193" s="352">
        <f t="shared" si="55"/>
        <v>0</v>
      </c>
      <c r="Z193" s="352">
        <f t="shared" si="55"/>
        <v>0</v>
      </c>
      <c r="AA193" s="349">
        <f t="shared" si="45"/>
        <v>0</v>
      </c>
      <c r="AB193" s="274"/>
    </row>
    <row r="194" spans="1:27" ht="18.75" thickBot="1">
      <c r="A194" s="290">
        <v>80</v>
      </c>
      <c r="B194" s="147"/>
      <c r="C194" s="170">
        <v>560</v>
      </c>
      <c r="D194" s="537" t="s">
        <v>324</v>
      </c>
      <c r="E194" s="539">
        <f t="shared" si="53"/>
        <v>0</v>
      </c>
      <c r="F194" s="277">
        <f t="shared" si="53"/>
        <v>0</v>
      </c>
      <c r="G194" s="277">
        <f t="shared" si="53"/>
        <v>0</v>
      </c>
      <c r="H194" s="277">
        <f t="shared" si="53"/>
        <v>0</v>
      </c>
      <c r="I194" s="277">
        <f t="shared" si="53"/>
        <v>0</v>
      </c>
      <c r="J194" s="277">
        <f t="shared" si="53"/>
        <v>0</v>
      </c>
      <c r="K194" s="277">
        <f t="shared" si="53"/>
        <v>0</v>
      </c>
      <c r="L194" s="277">
        <f t="shared" si="53"/>
        <v>0</v>
      </c>
      <c r="M194" s="243">
        <f t="shared" si="40"/>
      </c>
      <c r="N194" s="271"/>
      <c r="O194" s="350">
        <f t="shared" si="54"/>
        <v>0</v>
      </c>
      <c r="P194" s="351">
        <f t="shared" si="54"/>
        <v>0</v>
      </c>
      <c r="Q194" s="351">
        <f t="shared" si="54"/>
        <v>0</v>
      </c>
      <c r="R194" s="351">
        <f t="shared" si="54"/>
        <v>0</v>
      </c>
      <c r="S194" s="271"/>
      <c r="T194" s="352">
        <f t="shared" si="55"/>
        <v>0</v>
      </c>
      <c r="U194" s="352">
        <f t="shared" si="55"/>
        <v>0</v>
      </c>
      <c r="V194" s="352">
        <f t="shared" si="55"/>
        <v>0</v>
      </c>
      <c r="W194" s="352">
        <f t="shared" si="55"/>
        <v>0</v>
      </c>
      <c r="X194" s="352">
        <f t="shared" si="55"/>
        <v>0</v>
      </c>
      <c r="Y194" s="352">
        <f t="shared" si="55"/>
        <v>0</v>
      </c>
      <c r="Z194" s="352">
        <f t="shared" si="55"/>
        <v>0</v>
      </c>
      <c r="AA194" s="349">
        <f t="shared" si="45"/>
        <v>0</v>
      </c>
    </row>
    <row r="195" spans="1:27" ht="22.5" customHeight="1" thickBot="1">
      <c r="A195" s="290">
        <v>85</v>
      </c>
      <c r="B195" s="147"/>
      <c r="C195" s="170">
        <v>580</v>
      </c>
      <c r="D195" s="536" t="s">
        <v>325</v>
      </c>
      <c r="E195" s="539">
        <f t="shared" si="53"/>
        <v>0</v>
      </c>
      <c r="F195" s="277">
        <f t="shared" si="53"/>
        <v>0</v>
      </c>
      <c r="G195" s="277">
        <f t="shared" si="53"/>
        <v>0</v>
      </c>
      <c r="H195" s="277">
        <f t="shared" si="53"/>
        <v>0</v>
      </c>
      <c r="I195" s="277">
        <f t="shared" si="53"/>
        <v>0</v>
      </c>
      <c r="J195" s="277">
        <f t="shared" si="53"/>
        <v>0</v>
      </c>
      <c r="K195" s="277">
        <f t="shared" si="53"/>
        <v>0</v>
      </c>
      <c r="L195" s="277">
        <f t="shared" si="53"/>
        <v>0</v>
      </c>
      <c r="M195" s="243">
        <f t="shared" si="40"/>
      </c>
      <c r="N195" s="271"/>
      <c r="O195" s="350">
        <f t="shared" si="54"/>
        <v>0</v>
      </c>
      <c r="P195" s="351">
        <f t="shared" si="54"/>
        <v>0</v>
      </c>
      <c r="Q195" s="351">
        <f t="shared" si="54"/>
        <v>0</v>
      </c>
      <c r="R195" s="351">
        <f t="shared" si="54"/>
        <v>0</v>
      </c>
      <c r="S195" s="271"/>
      <c r="T195" s="352">
        <f t="shared" si="55"/>
        <v>0</v>
      </c>
      <c r="U195" s="352">
        <f t="shared" si="55"/>
        <v>0</v>
      </c>
      <c r="V195" s="352">
        <f t="shared" si="55"/>
        <v>0</v>
      </c>
      <c r="W195" s="352">
        <f t="shared" si="55"/>
        <v>0</v>
      </c>
      <c r="X195" s="352">
        <f t="shared" si="55"/>
        <v>0</v>
      </c>
      <c r="Y195" s="352">
        <f t="shared" si="55"/>
        <v>0</v>
      </c>
      <c r="Z195" s="352">
        <f t="shared" si="55"/>
        <v>0</v>
      </c>
      <c r="AA195" s="349">
        <f t="shared" si="45"/>
        <v>0</v>
      </c>
    </row>
    <row r="196" spans="1:27" ht="32.25" thickBot="1">
      <c r="A196" s="290">
        <v>90</v>
      </c>
      <c r="B196" s="147"/>
      <c r="C196" s="171">
        <v>590</v>
      </c>
      <c r="D196" s="538" t="s">
        <v>326</v>
      </c>
      <c r="E196" s="539">
        <f t="shared" si="53"/>
        <v>0</v>
      </c>
      <c r="F196" s="277">
        <f t="shared" si="53"/>
        <v>0</v>
      </c>
      <c r="G196" s="277">
        <f t="shared" si="53"/>
        <v>0</v>
      </c>
      <c r="H196" s="277">
        <f t="shared" si="53"/>
        <v>0</v>
      </c>
      <c r="I196" s="277">
        <f t="shared" si="53"/>
        <v>0</v>
      </c>
      <c r="J196" s="277">
        <f t="shared" si="53"/>
        <v>0</v>
      </c>
      <c r="K196" s="277">
        <f t="shared" si="53"/>
        <v>0</v>
      </c>
      <c r="L196" s="277">
        <f t="shared" si="53"/>
        <v>0</v>
      </c>
      <c r="M196" s="243">
        <f t="shared" si="40"/>
      </c>
      <c r="N196" s="271"/>
      <c r="O196" s="350">
        <f t="shared" si="54"/>
        <v>0</v>
      </c>
      <c r="P196" s="351">
        <f t="shared" si="54"/>
        <v>0</v>
      </c>
      <c r="Q196" s="351">
        <f t="shared" si="54"/>
        <v>0</v>
      </c>
      <c r="R196" s="351">
        <f t="shared" si="54"/>
        <v>0</v>
      </c>
      <c r="S196" s="271"/>
      <c r="T196" s="352">
        <f t="shared" si="55"/>
        <v>0</v>
      </c>
      <c r="U196" s="352">
        <f t="shared" si="55"/>
        <v>0</v>
      </c>
      <c r="V196" s="352">
        <f t="shared" si="55"/>
        <v>0</v>
      </c>
      <c r="W196" s="352">
        <f t="shared" si="55"/>
        <v>0</v>
      </c>
      <c r="X196" s="352">
        <f t="shared" si="55"/>
        <v>0</v>
      </c>
      <c r="Y196" s="352">
        <f t="shared" si="55"/>
        <v>0</v>
      </c>
      <c r="Z196" s="352">
        <f t="shared" si="55"/>
        <v>0</v>
      </c>
      <c r="AA196" s="349">
        <f t="shared" si="45"/>
        <v>0</v>
      </c>
    </row>
    <row r="197" spans="1:28" s="274" customFormat="1" ht="24" customHeight="1" thickBot="1">
      <c r="A197" s="289">
        <v>115</v>
      </c>
      <c r="B197" s="143">
        <v>800</v>
      </c>
      <c r="C197" s="885" t="s">
        <v>327</v>
      </c>
      <c r="D197" s="886"/>
      <c r="E197" s="540">
        <f aca="true" t="shared" si="56" ref="E197:L198">SUMIF($B$598:$B$12304,$B197,E$598:E$12304)</f>
        <v>0</v>
      </c>
      <c r="F197" s="353">
        <f t="shared" si="56"/>
        <v>0</v>
      </c>
      <c r="G197" s="353">
        <f t="shared" si="56"/>
        <v>0</v>
      </c>
      <c r="H197" s="353">
        <f t="shared" si="56"/>
        <v>0</v>
      </c>
      <c r="I197" s="353">
        <f t="shared" si="56"/>
        <v>0</v>
      </c>
      <c r="J197" s="353">
        <f t="shared" si="56"/>
        <v>0</v>
      </c>
      <c r="K197" s="353">
        <f t="shared" si="56"/>
        <v>0</v>
      </c>
      <c r="L197" s="353">
        <f t="shared" si="56"/>
        <v>0</v>
      </c>
      <c r="M197" s="243">
        <f t="shared" si="40"/>
      </c>
      <c r="N197" s="271"/>
      <c r="O197" s="354">
        <f aca="true" t="shared" si="57" ref="O197:R198">SUMIF($B$598:$B$12304,$B197,O$598:O$12304)</f>
        <v>0</v>
      </c>
      <c r="P197" s="355">
        <f t="shared" si="57"/>
        <v>0</v>
      </c>
      <c r="Q197" s="355">
        <f t="shared" si="57"/>
        <v>0</v>
      </c>
      <c r="R197" s="355">
        <f t="shared" si="57"/>
        <v>0</v>
      </c>
      <c r="S197" s="271"/>
      <c r="T197" s="356">
        <f aca="true" t="shared" si="58" ref="T197:Z198">SUMIF($B$598:$B$12304,$B197,T$598:T$12304)</f>
        <v>0</v>
      </c>
      <c r="U197" s="356">
        <f t="shared" si="58"/>
        <v>0</v>
      </c>
      <c r="V197" s="356">
        <f t="shared" si="58"/>
        <v>0</v>
      </c>
      <c r="W197" s="356">
        <f t="shared" si="58"/>
        <v>0</v>
      </c>
      <c r="X197" s="356">
        <f t="shared" si="58"/>
        <v>0</v>
      </c>
      <c r="Y197" s="356">
        <f t="shared" si="58"/>
        <v>0</v>
      </c>
      <c r="Z197" s="356">
        <f t="shared" si="58"/>
        <v>0</v>
      </c>
      <c r="AA197" s="349">
        <f t="shared" si="45"/>
        <v>0</v>
      </c>
      <c r="AB197" s="237"/>
    </row>
    <row r="198" spans="1:28" s="274" customFormat="1" ht="18.75" thickBot="1">
      <c r="A198" s="289">
        <v>125</v>
      </c>
      <c r="B198" s="143">
        <v>1000</v>
      </c>
      <c r="C198" s="887" t="s">
        <v>328</v>
      </c>
      <c r="D198" s="887"/>
      <c r="E198" s="540">
        <f t="shared" si="56"/>
        <v>0</v>
      </c>
      <c r="F198" s="353">
        <f t="shared" si="56"/>
        <v>0</v>
      </c>
      <c r="G198" s="353">
        <f t="shared" si="56"/>
        <v>0</v>
      </c>
      <c r="H198" s="353">
        <f t="shared" si="56"/>
        <v>0</v>
      </c>
      <c r="I198" s="353">
        <f t="shared" si="56"/>
        <v>0</v>
      </c>
      <c r="J198" s="353">
        <f t="shared" si="56"/>
        <v>0</v>
      </c>
      <c r="K198" s="353">
        <f t="shared" si="56"/>
        <v>0</v>
      </c>
      <c r="L198" s="353">
        <f t="shared" si="56"/>
        <v>0</v>
      </c>
      <c r="M198" s="243">
        <f t="shared" si="40"/>
      </c>
      <c r="N198" s="271"/>
      <c r="O198" s="354">
        <f t="shared" si="57"/>
        <v>0</v>
      </c>
      <c r="P198" s="355">
        <f t="shared" si="57"/>
        <v>0</v>
      </c>
      <c r="Q198" s="355">
        <f t="shared" si="57"/>
        <v>0</v>
      </c>
      <c r="R198" s="355">
        <f t="shared" si="57"/>
        <v>0</v>
      </c>
      <c r="S198" s="271"/>
      <c r="T198" s="354">
        <f t="shared" si="58"/>
        <v>0</v>
      </c>
      <c r="U198" s="354">
        <f t="shared" si="58"/>
        <v>0</v>
      </c>
      <c r="V198" s="354">
        <f t="shared" si="58"/>
        <v>0</v>
      </c>
      <c r="W198" s="354">
        <f t="shared" si="58"/>
        <v>0</v>
      </c>
      <c r="X198" s="354">
        <f t="shared" si="58"/>
        <v>0</v>
      </c>
      <c r="Y198" s="354">
        <f t="shared" si="58"/>
        <v>0</v>
      </c>
      <c r="Z198" s="354">
        <f t="shared" si="58"/>
        <v>0</v>
      </c>
      <c r="AA198" s="349">
        <f t="shared" si="45"/>
        <v>0</v>
      </c>
      <c r="AB198" s="237"/>
    </row>
    <row r="199" spans="1:28" ht="18.75" thickBot="1">
      <c r="A199" s="290">
        <v>130</v>
      </c>
      <c r="B199" s="139"/>
      <c r="C199" s="148">
        <v>1011</v>
      </c>
      <c r="D199" s="172" t="s">
        <v>329</v>
      </c>
      <c r="E199" s="539">
        <f aca="true" t="shared" si="59" ref="E199:L208">SUMIF($C$598:$C$12304,$C199,E$598:E$12304)</f>
        <v>0</v>
      </c>
      <c r="F199" s="277">
        <f t="shared" si="59"/>
        <v>0</v>
      </c>
      <c r="G199" s="277">
        <f t="shared" si="59"/>
        <v>0</v>
      </c>
      <c r="H199" s="277">
        <f t="shared" si="59"/>
        <v>0</v>
      </c>
      <c r="I199" s="277">
        <f t="shared" si="59"/>
        <v>0</v>
      </c>
      <c r="J199" s="277">
        <f t="shared" si="59"/>
        <v>0</v>
      </c>
      <c r="K199" s="277">
        <f t="shared" si="59"/>
        <v>0</v>
      </c>
      <c r="L199" s="277">
        <f t="shared" si="59"/>
        <v>0</v>
      </c>
      <c r="M199" s="243">
        <f t="shared" si="40"/>
      </c>
      <c r="N199" s="271"/>
      <c r="O199" s="350">
        <f aca="true" t="shared" si="60" ref="O199:R215">SUMIF($C$598:$C$12304,$C199,O$598:O$12304)</f>
        <v>0</v>
      </c>
      <c r="P199" s="351">
        <f t="shared" si="60"/>
        <v>0</v>
      </c>
      <c r="Q199" s="351">
        <f t="shared" si="60"/>
        <v>0</v>
      </c>
      <c r="R199" s="351">
        <f t="shared" si="60"/>
        <v>0</v>
      </c>
      <c r="S199" s="271"/>
      <c r="T199" s="350">
        <f aca="true" t="shared" si="61" ref="T199:Z208">SUMIF($C$598:$C$12304,$C199,T$598:T$12304)</f>
        <v>0</v>
      </c>
      <c r="U199" s="350">
        <f t="shared" si="61"/>
        <v>0</v>
      </c>
      <c r="V199" s="350">
        <f t="shared" si="61"/>
        <v>0</v>
      </c>
      <c r="W199" s="350">
        <f t="shared" si="61"/>
        <v>0</v>
      </c>
      <c r="X199" s="350">
        <f t="shared" si="61"/>
        <v>0</v>
      </c>
      <c r="Y199" s="350">
        <f t="shared" si="61"/>
        <v>0</v>
      </c>
      <c r="Z199" s="350">
        <f t="shared" si="61"/>
        <v>0</v>
      </c>
      <c r="AA199" s="349">
        <f t="shared" si="45"/>
        <v>0</v>
      </c>
      <c r="AB199" s="274"/>
    </row>
    <row r="200" spans="1:28" ht="18.75" thickBot="1">
      <c r="A200" s="290">
        <v>135</v>
      </c>
      <c r="B200" s="139"/>
      <c r="C200" s="140">
        <v>1012</v>
      </c>
      <c r="D200" s="149" t="s">
        <v>330</v>
      </c>
      <c r="E200" s="539">
        <f t="shared" si="59"/>
        <v>0</v>
      </c>
      <c r="F200" s="277">
        <f t="shared" si="59"/>
        <v>0</v>
      </c>
      <c r="G200" s="277">
        <f t="shared" si="59"/>
        <v>0</v>
      </c>
      <c r="H200" s="277">
        <f t="shared" si="59"/>
        <v>0</v>
      </c>
      <c r="I200" s="277">
        <f t="shared" si="59"/>
        <v>0</v>
      </c>
      <c r="J200" s="277">
        <f t="shared" si="59"/>
        <v>0</v>
      </c>
      <c r="K200" s="277">
        <f t="shared" si="59"/>
        <v>0</v>
      </c>
      <c r="L200" s="277">
        <f t="shared" si="59"/>
        <v>0</v>
      </c>
      <c r="M200" s="243">
        <f t="shared" si="40"/>
      </c>
      <c r="N200" s="271"/>
      <c r="O200" s="350">
        <f t="shared" si="60"/>
        <v>0</v>
      </c>
      <c r="P200" s="351">
        <f t="shared" si="60"/>
        <v>0</v>
      </c>
      <c r="Q200" s="351">
        <f t="shared" si="60"/>
        <v>0</v>
      </c>
      <c r="R200" s="351">
        <f t="shared" si="60"/>
        <v>0</v>
      </c>
      <c r="S200" s="271"/>
      <c r="T200" s="350">
        <f t="shared" si="61"/>
        <v>0</v>
      </c>
      <c r="U200" s="350">
        <f t="shared" si="61"/>
        <v>0</v>
      </c>
      <c r="V200" s="350">
        <f t="shared" si="61"/>
        <v>0</v>
      </c>
      <c r="W200" s="350">
        <f t="shared" si="61"/>
        <v>0</v>
      </c>
      <c r="X200" s="350">
        <f t="shared" si="61"/>
        <v>0</v>
      </c>
      <c r="Y200" s="350">
        <f t="shared" si="61"/>
        <v>0</v>
      </c>
      <c r="Z200" s="350">
        <f t="shared" si="61"/>
        <v>0</v>
      </c>
      <c r="AA200" s="349">
        <f t="shared" si="45"/>
        <v>0</v>
      </c>
      <c r="AB200" s="274"/>
    </row>
    <row r="201" spans="1:27" ht="18.75" thickBot="1">
      <c r="A201" s="290">
        <v>140</v>
      </c>
      <c r="B201" s="139"/>
      <c r="C201" s="140">
        <v>1013</v>
      </c>
      <c r="D201" s="149" t="s">
        <v>331</v>
      </c>
      <c r="E201" s="539">
        <f t="shared" si="59"/>
        <v>0</v>
      </c>
      <c r="F201" s="277">
        <f t="shared" si="59"/>
        <v>0</v>
      </c>
      <c r="G201" s="277">
        <f t="shared" si="59"/>
        <v>0</v>
      </c>
      <c r="H201" s="277">
        <f t="shared" si="59"/>
        <v>0</v>
      </c>
      <c r="I201" s="277">
        <f t="shared" si="59"/>
        <v>0</v>
      </c>
      <c r="J201" s="277">
        <f t="shared" si="59"/>
        <v>0</v>
      </c>
      <c r="K201" s="277">
        <f t="shared" si="59"/>
        <v>0</v>
      </c>
      <c r="L201" s="277">
        <f t="shared" si="59"/>
        <v>0</v>
      </c>
      <c r="M201" s="243">
        <f t="shared" si="40"/>
      </c>
      <c r="N201" s="271"/>
      <c r="O201" s="350">
        <f t="shared" si="60"/>
        <v>0</v>
      </c>
      <c r="P201" s="351">
        <f t="shared" si="60"/>
        <v>0</v>
      </c>
      <c r="Q201" s="351">
        <f t="shared" si="60"/>
        <v>0</v>
      </c>
      <c r="R201" s="351">
        <f t="shared" si="60"/>
        <v>0</v>
      </c>
      <c r="S201" s="271"/>
      <c r="T201" s="350">
        <f t="shared" si="61"/>
        <v>0</v>
      </c>
      <c r="U201" s="350">
        <f t="shared" si="61"/>
        <v>0</v>
      </c>
      <c r="V201" s="350">
        <f t="shared" si="61"/>
        <v>0</v>
      </c>
      <c r="W201" s="350">
        <f t="shared" si="61"/>
        <v>0</v>
      </c>
      <c r="X201" s="350">
        <f t="shared" si="61"/>
        <v>0</v>
      </c>
      <c r="Y201" s="350">
        <f t="shared" si="61"/>
        <v>0</v>
      </c>
      <c r="Z201" s="350">
        <f t="shared" si="61"/>
        <v>0</v>
      </c>
      <c r="AA201" s="349">
        <f t="shared" si="45"/>
        <v>0</v>
      </c>
    </row>
    <row r="202" spans="1:27" ht="18.75" thickBot="1">
      <c r="A202" s="290">
        <v>145</v>
      </c>
      <c r="B202" s="139"/>
      <c r="C202" s="140">
        <v>1014</v>
      </c>
      <c r="D202" s="149" t="s">
        <v>332</v>
      </c>
      <c r="E202" s="539">
        <f t="shared" si="59"/>
        <v>0</v>
      </c>
      <c r="F202" s="277">
        <f t="shared" si="59"/>
        <v>0</v>
      </c>
      <c r="G202" s="277">
        <f t="shared" si="59"/>
        <v>0</v>
      </c>
      <c r="H202" s="277">
        <f t="shared" si="59"/>
        <v>0</v>
      </c>
      <c r="I202" s="277">
        <f t="shared" si="59"/>
        <v>0</v>
      </c>
      <c r="J202" s="277">
        <f t="shared" si="59"/>
        <v>0</v>
      </c>
      <c r="K202" s="277">
        <f t="shared" si="59"/>
        <v>0</v>
      </c>
      <c r="L202" s="277">
        <f t="shared" si="59"/>
        <v>0</v>
      </c>
      <c r="M202" s="243">
        <f t="shared" si="40"/>
      </c>
      <c r="N202" s="271"/>
      <c r="O202" s="350">
        <f t="shared" si="60"/>
        <v>0</v>
      </c>
      <c r="P202" s="351">
        <f t="shared" si="60"/>
        <v>0</v>
      </c>
      <c r="Q202" s="351">
        <f t="shared" si="60"/>
        <v>0</v>
      </c>
      <c r="R202" s="351">
        <f t="shared" si="60"/>
        <v>0</v>
      </c>
      <c r="S202" s="271"/>
      <c r="T202" s="350">
        <f t="shared" si="61"/>
        <v>0</v>
      </c>
      <c r="U202" s="350">
        <f t="shared" si="61"/>
        <v>0</v>
      </c>
      <c r="V202" s="350">
        <f t="shared" si="61"/>
        <v>0</v>
      </c>
      <c r="W202" s="350">
        <f t="shared" si="61"/>
        <v>0</v>
      </c>
      <c r="X202" s="350">
        <f t="shared" si="61"/>
        <v>0</v>
      </c>
      <c r="Y202" s="350">
        <f t="shared" si="61"/>
        <v>0</v>
      </c>
      <c r="Z202" s="350">
        <f t="shared" si="61"/>
        <v>0</v>
      </c>
      <c r="AA202" s="349">
        <f t="shared" si="45"/>
        <v>0</v>
      </c>
    </row>
    <row r="203" spans="1:27" ht="18.75" thickBot="1">
      <c r="A203" s="290">
        <v>150</v>
      </c>
      <c r="B203" s="139"/>
      <c r="C203" s="140">
        <v>1015</v>
      </c>
      <c r="D203" s="149" t="s">
        <v>333</v>
      </c>
      <c r="E203" s="539">
        <f t="shared" si="59"/>
        <v>0</v>
      </c>
      <c r="F203" s="277">
        <f t="shared" si="59"/>
        <v>0</v>
      </c>
      <c r="G203" s="277">
        <f t="shared" si="59"/>
        <v>0</v>
      </c>
      <c r="H203" s="277">
        <f t="shared" si="59"/>
        <v>0</v>
      </c>
      <c r="I203" s="277">
        <f t="shared" si="59"/>
        <v>0</v>
      </c>
      <c r="J203" s="277">
        <f t="shared" si="59"/>
        <v>0</v>
      </c>
      <c r="K203" s="277">
        <f t="shared" si="59"/>
        <v>0</v>
      </c>
      <c r="L203" s="277">
        <f t="shared" si="59"/>
        <v>0</v>
      </c>
      <c r="M203" s="243">
        <f t="shared" si="40"/>
      </c>
      <c r="N203" s="271"/>
      <c r="O203" s="350">
        <f t="shared" si="60"/>
        <v>0</v>
      </c>
      <c r="P203" s="351">
        <f t="shared" si="60"/>
        <v>0</v>
      </c>
      <c r="Q203" s="351">
        <f t="shared" si="60"/>
        <v>0</v>
      </c>
      <c r="R203" s="351">
        <f t="shared" si="60"/>
        <v>0</v>
      </c>
      <c r="S203" s="271"/>
      <c r="T203" s="350">
        <f t="shared" si="61"/>
        <v>0</v>
      </c>
      <c r="U203" s="350">
        <f t="shared" si="61"/>
        <v>0</v>
      </c>
      <c r="V203" s="350">
        <f t="shared" si="61"/>
        <v>0</v>
      </c>
      <c r="W203" s="350">
        <f t="shared" si="61"/>
        <v>0</v>
      </c>
      <c r="X203" s="350">
        <f t="shared" si="61"/>
        <v>0</v>
      </c>
      <c r="Y203" s="350">
        <f t="shared" si="61"/>
        <v>0</v>
      </c>
      <c r="Z203" s="350">
        <f t="shared" si="61"/>
        <v>0</v>
      </c>
      <c r="AA203" s="349">
        <f t="shared" si="45"/>
        <v>0</v>
      </c>
    </row>
    <row r="204" spans="1:27" ht="18.75" thickBot="1">
      <c r="A204" s="290">
        <v>155</v>
      </c>
      <c r="B204" s="139"/>
      <c r="C204" s="140">
        <v>1016</v>
      </c>
      <c r="D204" s="149" t="s">
        <v>334</v>
      </c>
      <c r="E204" s="539">
        <f t="shared" si="59"/>
        <v>0</v>
      </c>
      <c r="F204" s="277">
        <f t="shared" si="59"/>
        <v>0</v>
      </c>
      <c r="G204" s="277">
        <f t="shared" si="59"/>
        <v>0</v>
      </c>
      <c r="H204" s="277">
        <f t="shared" si="59"/>
        <v>0</v>
      </c>
      <c r="I204" s="277">
        <f t="shared" si="59"/>
        <v>0</v>
      </c>
      <c r="J204" s="277">
        <f t="shared" si="59"/>
        <v>0</v>
      </c>
      <c r="K204" s="277">
        <f t="shared" si="59"/>
        <v>0</v>
      </c>
      <c r="L204" s="277">
        <f t="shared" si="59"/>
        <v>0</v>
      </c>
      <c r="M204" s="243">
        <f t="shared" si="40"/>
      </c>
      <c r="N204" s="271"/>
      <c r="O204" s="350">
        <f t="shared" si="60"/>
        <v>0</v>
      </c>
      <c r="P204" s="351">
        <f t="shared" si="60"/>
        <v>0</v>
      </c>
      <c r="Q204" s="351">
        <f t="shared" si="60"/>
        <v>0</v>
      </c>
      <c r="R204" s="351">
        <f t="shared" si="60"/>
        <v>0</v>
      </c>
      <c r="S204" s="271"/>
      <c r="T204" s="350">
        <f t="shared" si="61"/>
        <v>0</v>
      </c>
      <c r="U204" s="350">
        <f t="shared" si="61"/>
        <v>0</v>
      </c>
      <c r="V204" s="350">
        <f t="shared" si="61"/>
        <v>0</v>
      </c>
      <c r="W204" s="350">
        <f t="shared" si="61"/>
        <v>0</v>
      </c>
      <c r="X204" s="350">
        <f t="shared" si="61"/>
        <v>0</v>
      </c>
      <c r="Y204" s="350">
        <f t="shared" si="61"/>
        <v>0</v>
      </c>
      <c r="Z204" s="350">
        <f t="shared" si="61"/>
        <v>0</v>
      </c>
      <c r="AA204" s="349">
        <f t="shared" si="45"/>
        <v>0</v>
      </c>
    </row>
    <row r="205" spans="1:27" ht="18.75" thickBot="1">
      <c r="A205" s="290">
        <v>160</v>
      </c>
      <c r="B205" s="144"/>
      <c r="C205" s="173">
        <v>1020</v>
      </c>
      <c r="D205" s="174" t="s">
        <v>335</v>
      </c>
      <c r="E205" s="539">
        <f t="shared" si="59"/>
        <v>0</v>
      </c>
      <c r="F205" s="277">
        <f t="shared" si="59"/>
        <v>0</v>
      </c>
      <c r="G205" s="277">
        <f t="shared" si="59"/>
        <v>0</v>
      </c>
      <c r="H205" s="277">
        <f t="shared" si="59"/>
        <v>0</v>
      </c>
      <c r="I205" s="277">
        <f t="shared" si="59"/>
        <v>0</v>
      </c>
      <c r="J205" s="277">
        <f t="shared" si="59"/>
        <v>0</v>
      </c>
      <c r="K205" s="277">
        <f t="shared" si="59"/>
        <v>0</v>
      </c>
      <c r="L205" s="277">
        <f t="shared" si="59"/>
        <v>0</v>
      </c>
      <c r="M205" s="243">
        <f t="shared" si="40"/>
      </c>
      <c r="N205" s="271"/>
      <c r="O205" s="350">
        <f t="shared" si="60"/>
        <v>0</v>
      </c>
      <c r="P205" s="351">
        <f t="shared" si="60"/>
        <v>0</v>
      </c>
      <c r="Q205" s="351">
        <f t="shared" si="60"/>
        <v>0</v>
      </c>
      <c r="R205" s="351">
        <f t="shared" si="60"/>
        <v>0</v>
      </c>
      <c r="S205" s="271"/>
      <c r="T205" s="350">
        <f t="shared" si="61"/>
        <v>0</v>
      </c>
      <c r="U205" s="350">
        <f t="shared" si="61"/>
        <v>0</v>
      </c>
      <c r="V205" s="350">
        <f t="shared" si="61"/>
        <v>0</v>
      </c>
      <c r="W205" s="350">
        <f t="shared" si="61"/>
        <v>0</v>
      </c>
      <c r="X205" s="350">
        <f t="shared" si="61"/>
        <v>0</v>
      </c>
      <c r="Y205" s="350">
        <f t="shared" si="61"/>
        <v>0</v>
      </c>
      <c r="Z205" s="350">
        <f t="shared" si="61"/>
        <v>0</v>
      </c>
      <c r="AA205" s="349">
        <f t="shared" si="45"/>
        <v>0</v>
      </c>
    </row>
    <row r="206" spans="1:27" ht="18.75" thickBot="1">
      <c r="A206" s="290">
        <v>165</v>
      </c>
      <c r="B206" s="139"/>
      <c r="C206" s="140">
        <v>1030</v>
      </c>
      <c r="D206" s="149" t="s">
        <v>336</v>
      </c>
      <c r="E206" s="539">
        <f t="shared" si="59"/>
        <v>0</v>
      </c>
      <c r="F206" s="277">
        <f t="shared" si="59"/>
        <v>0</v>
      </c>
      <c r="G206" s="277">
        <f t="shared" si="59"/>
        <v>0</v>
      </c>
      <c r="H206" s="277">
        <f t="shared" si="59"/>
        <v>0</v>
      </c>
      <c r="I206" s="277">
        <f t="shared" si="59"/>
        <v>0</v>
      </c>
      <c r="J206" s="277">
        <f t="shared" si="59"/>
        <v>0</v>
      </c>
      <c r="K206" s="277">
        <f t="shared" si="59"/>
        <v>0</v>
      </c>
      <c r="L206" s="277">
        <f t="shared" si="59"/>
        <v>0</v>
      </c>
      <c r="M206" s="243">
        <f t="shared" si="40"/>
      </c>
      <c r="N206" s="271"/>
      <c r="O206" s="350">
        <f t="shared" si="60"/>
        <v>0</v>
      </c>
      <c r="P206" s="351">
        <f t="shared" si="60"/>
        <v>0</v>
      </c>
      <c r="Q206" s="351">
        <f t="shared" si="60"/>
        <v>0</v>
      </c>
      <c r="R206" s="351">
        <f t="shared" si="60"/>
        <v>0</v>
      </c>
      <c r="S206" s="271"/>
      <c r="T206" s="350">
        <f t="shared" si="61"/>
        <v>0</v>
      </c>
      <c r="U206" s="350">
        <f t="shared" si="61"/>
        <v>0</v>
      </c>
      <c r="V206" s="350">
        <f t="shared" si="61"/>
        <v>0</v>
      </c>
      <c r="W206" s="350">
        <f t="shared" si="61"/>
        <v>0</v>
      </c>
      <c r="X206" s="350">
        <f t="shared" si="61"/>
        <v>0</v>
      </c>
      <c r="Y206" s="350">
        <f t="shared" si="61"/>
        <v>0</v>
      </c>
      <c r="Z206" s="350">
        <f t="shared" si="61"/>
        <v>0</v>
      </c>
      <c r="AA206" s="349">
        <f t="shared" si="45"/>
        <v>0</v>
      </c>
    </row>
    <row r="207" spans="1:27" ht="18.75" thickBot="1">
      <c r="A207" s="290">
        <v>175</v>
      </c>
      <c r="B207" s="139"/>
      <c r="C207" s="173">
        <v>1051</v>
      </c>
      <c r="D207" s="176" t="s">
        <v>337</v>
      </c>
      <c r="E207" s="539">
        <f t="shared" si="59"/>
        <v>0</v>
      </c>
      <c r="F207" s="277">
        <f t="shared" si="59"/>
        <v>0</v>
      </c>
      <c r="G207" s="277">
        <f t="shared" si="59"/>
        <v>0</v>
      </c>
      <c r="H207" s="277">
        <f t="shared" si="59"/>
        <v>0</v>
      </c>
      <c r="I207" s="277">
        <f t="shared" si="59"/>
        <v>0</v>
      </c>
      <c r="J207" s="277">
        <f t="shared" si="59"/>
        <v>0</v>
      </c>
      <c r="K207" s="277">
        <f t="shared" si="59"/>
        <v>0</v>
      </c>
      <c r="L207" s="277">
        <f t="shared" si="59"/>
        <v>0</v>
      </c>
      <c r="M207" s="243">
        <f t="shared" si="40"/>
      </c>
      <c r="N207" s="271"/>
      <c r="O207" s="350">
        <f t="shared" si="60"/>
        <v>0</v>
      </c>
      <c r="P207" s="351">
        <f t="shared" si="60"/>
        <v>0</v>
      </c>
      <c r="Q207" s="351">
        <f t="shared" si="60"/>
        <v>0</v>
      </c>
      <c r="R207" s="351">
        <f t="shared" si="60"/>
        <v>0</v>
      </c>
      <c r="S207" s="271"/>
      <c r="T207" s="352">
        <f t="shared" si="61"/>
        <v>0</v>
      </c>
      <c r="U207" s="352">
        <f t="shared" si="61"/>
        <v>0</v>
      </c>
      <c r="V207" s="352">
        <f t="shared" si="61"/>
        <v>0</v>
      </c>
      <c r="W207" s="352">
        <f t="shared" si="61"/>
        <v>0</v>
      </c>
      <c r="X207" s="352">
        <f t="shared" si="61"/>
        <v>0</v>
      </c>
      <c r="Y207" s="352">
        <f t="shared" si="61"/>
        <v>0</v>
      </c>
      <c r="Z207" s="352">
        <f t="shared" si="61"/>
        <v>0</v>
      </c>
      <c r="AA207" s="349">
        <f t="shared" si="45"/>
        <v>0</v>
      </c>
    </row>
    <row r="208" spans="1:27" ht="18.75" thickBot="1">
      <c r="A208" s="290">
        <v>180</v>
      </c>
      <c r="B208" s="139"/>
      <c r="C208" s="140">
        <v>1052</v>
      </c>
      <c r="D208" s="149" t="s">
        <v>338</v>
      </c>
      <c r="E208" s="539">
        <f t="shared" si="59"/>
        <v>0</v>
      </c>
      <c r="F208" s="277">
        <f t="shared" si="59"/>
        <v>0</v>
      </c>
      <c r="G208" s="277">
        <f t="shared" si="59"/>
        <v>0</v>
      </c>
      <c r="H208" s="277">
        <f t="shared" si="59"/>
        <v>0</v>
      </c>
      <c r="I208" s="277">
        <f t="shared" si="59"/>
        <v>0</v>
      </c>
      <c r="J208" s="277">
        <f t="shared" si="59"/>
        <v>0</v>
      </c>
      <c r="K208" s="277">
        <f t="shared" si="59"/>
        <v>0</v>
      </c>
      <c r="L208" s="277">
        <f t="shared" si="59"/>
        <v>0</v>
      </c>
      <c r="M208" s="243">
        <f t="shared" si="40"/>
      </c>
      <c r="N208" s="271"/>
      <c r="O208" s="350">
        <f t="shared" si="60"/>
        <v>0</v>
      </c>
      <c r="P208" s="351">
        <f t="shared" si="60"/>
        <v>0</v>
      </c>
      <c r="Q208" s="351">
        <f t="shared" si="60"/>
        <v>0</v>
      </c>
      <c r="R208" s="351">
        <f t="shared" si="60"/>
        <v>0</v>
      </c>
      <c r="S208" s="271"/>
      <c r="T208" s="352">
        <f t="shared" si="61"/>
        <v>0</v>
      </c>
      <c r="U208" s="352">
        <f t="shared" si="61"/>
        <v>0</v>
      </c>
      <c r="V208" s="352">
        <f t="shared" si="61"/>
        <v>0</v>
      </c>
      <c r="W208" s="352">
        <f t="shared" si="61"/>
        <v>0</v>
      </c>
      <c r="X208" s="352">
        <f t="shared" si="61"/>
        <v>0</v>
      </c>
      <c r="Y208" s="352">
        <f t="shared" si="61"/>
        <v>0</v>
      </c>
      <c r="Z208" s="352">
        <f t="shared" si="61"/>
        <v>0</v>
      </c>
      <c r="AA208" s="349">
        <f t="shared" si="45"/>
        <v>0</v>
      </c>
    </row>
    <row r="209" spans="1:27" ht="32.25" thickBot="1">
      <c r="A209" s="290">
        <v>185</v>
      </c>
      <c r="B209" s="139"/>
      <c r="C209" s="177">
        <v>1053</v>
      </c>
      <c r="D209" s="178" t="s">
        <v>339</v>
      </c>
      <c r="E209" s="539">
        <f aca="true" t="shared" si="62" ref="E209:L215">SUMIF($C$598:$C$12304,$C209,E$598:E$12304)</f>
        <v>0</v>
      </c>
      <c r="F209" s="277">
        <f t="shared" si="62"/>
        <v>0</v>
      </c>
      <c r="G209" s="277">
        <f t="shared" si="62"/>
        <v>0</v>
      </c>
      <c r="H209" s="277">
        <f t="shared" si="62"/>
        <v>0</v>
      </c>
      <c r="I209" s="277">
        <f t="shared" si="62"/>
        <v>0</v>
      </c>
      <c r="J209" s="277">
        <f t="shared" si="62"/>
        <v>0</v>
      </c>
      <c r="K209" s="277">
        <f t="shared" si="62"/>
        <v>0</v>
      </c>
      <c r="L209" s="277">
        <f t="shared" si="62"/>
        <v>0</v>
      </c>
      <c r="M209" s="243">
        <f t="shared" si="40"/>
      </c>
      <c r="N209" s="271"/>
      <c r="O209" s="350">
        <f t="shared" si="60"/>
        <v>0</v>
      </c>
      <c r="P209" s="351">
        <f t="shared" si="60"/>
        <v>0</v>
      </c>
      <c r="Q209" s="351">
        <f t="shared" si="60"/>
        <v>0</v>
      </c>
      <c r="R209" s="351">
        <f t="shared" si="60"/>
        <v>0</v>
      </c>
      <c r="S209" s="271"/>
      <c r="T209" s="352">
        <f aca="true" t="shared" si="63" ref="T209:Z215">SUMIF($C$598:$C$12304,$C209,T$598:T$12304)</f>
        <v>0</v>
      </c>
      <c r="U209" s="352">
        <f t="shared" si="63"/>
        <v>0</v>
      </c>
      <c r="V209" s="352">
        <f t="shared" si="63"/>
        <v>0</v>
      </c>
      <c r="W209" s="352">
        <f t="shared" si="63"/>
        <v>0</v>
      </c>
      <c r="X209" s="352">
        <f t="shared" si="63"/>
        <v>0</v>
      </c>
      <c r="Y209" s="352">
        <f t="shared" si="63"/>
        <v>0</v>
      </c>
      <c r="Z209" s="352">
        <f t="shared" si="63"/>
        <v>0</v>
      </c>
      <c r="AA209" s="349">
        <f t="shared" si="45"/>
        <v>0</v>
      </c>
    </row>
    <row r="210" spans="1:27" ht="18.75" thickBot="1">
      <c r="A210" s="290">
        <v>190</v>
      </c>
      <c r="B210" s="139"/>
      <c r="C210" s="140">
        <v>1062</v>
      </c>
      <c r="D210" s="142" t="s">
        <v>340</v>
      </c>
      <c r="E210" s="539">
        <f t="shared" si="62"/>
        <v>0</v>
      </c>
      <c r="F210" s="277">
        <f t="shared" si="62"/>
        <v>0</v>
      </c>
      <c r="G210" s="277">
        <f t="shared" si="62"/>
        <v>0</v>
      </c>
      <c r="H210" s="277">
        <f t="shared" si="62"/>
        <v>0</v>
      </c>
      <c r="I210" s="277">
        <f t="shared" si="62"/>
        <v>0</v>
      </c>
      <c r="J210" s="277">
        <f t="shared" si="62"/>
        <v>0</v>
      </c>
      <c r="K210" s="277">
        <f t="shared" si="62"/>
        <v>0</v>
      </c>
      <c r="L210" s="277">
        <f t="shared" si="62"/>
        <v>0</v>
      </c>
      <c r="M210" s="243">
        <f t="shared" si="40"/>
      </c>
      <c r="N210" s="271"/>
      <c r="O210" s="350">
        <f t="shared" si="60"/>
        <v>0</v>
      </c>
      <c r="P210" s="351">
        <f t="shared" si="60"/>
        <v>0</v>
      </c>
      <c r="Q210" s="351">
        <f t="shared" si="60"/>
        <v>0</v>
      </c>
      <c r="R210" s="351">
        <f t="shared" si="60"/>
        <v>0</v>
      </c>
      <c r="S210" s="271"/>
      <c r="T210" s="350">
        <f t="shared" si="63"/>
        <v>0</v>
      </c>
      <c r="U210" s="350">
        <f t="shared" si="63"/>
        <v>0</v>
      </c>
      <c r="V210" s="350">
        <f t="shared" si="63"/>
        <v>0</v>
      </c>
      <c r="W210" s="350">
        <f t="shared" si="63"/>
        <v>0</v>
      </c>
      <c r="X210" s="350">
        <f t="shared" si="63"/>
        <v>0</v>
      </c>
      <c r="Y210" s="350">
        <f t="shared" si="63"/>
        <v>0</v>
      </c>
      <c r="Z210" s="350">
        <f t="shared" si="63"/>
        <v>0</v>
      </c>
      <c r="AA210" s="349">
        <f t="shared" si="45"/>
        <v>0</v>
      </c>
    </row>
    <row r="211" spans="1:27" ht="18.75" thickBot="1">
      <c r="A211" s="290">
        <v>200</v>
      </c>
      <c r="B211" s="139"/>
      <c r="C211" s="177">
        <v>1063</v>
      </c>
      <c r="D211" s="179" t="s">
        <v>1692</v>
      </c>
      <c r="E211" s="539">
        <f t="shared" si="62"/>
        <v>0</v>
      </c>
      <c r="F211" s="277">
        <f t="shared" si="62"/>
        <v>0</v>
      </c>
      <c r="G211" s="277">
        <f t="shared" si="62"/>
        <v>0</v>
      </c>
      <c r="H211" s="277">
        <f t="shared" si="62"/>
        <v>0</v>
      </c>
      <c r="I211" s="277">
        <f t="shared" si="62"/>
        <v>0</v>
      </c>
      <c r="J211" s="277">
        <f t="shared" si="62"/>
        <v>0</v>
      </c>
      <c r="K211" s="277">
        <f t="shared" si="62"/>
        <v>0</v>
      </c>
      <c r="L211" s="277">
        <f t="shared" si="62"/>
        <v>0</v>
      </c>
      <c r="M211" s="243">
        <f t="shared" si="40"/>
      </c>
      <c r="N211" s="271"/>
      <c r="O211" s="350">
        <f t="shared" si="60"/>
        <v>0</v>
      </c>
      <c r="P211" s="351">
        <f t="shared" si="60"/>
        <v>0</v>
      </c>
      <c r="Q211" s="351">
        <f t="shared" si="60"/>
        <v>0</v>
      </c>
      <c r="R211" s="351">
        <f t="shared" si="60"/>
        <v>0</v>
      </c>
      <c r="S211" s="271"/>
      <c r="T211" s="350">
        <f t="shared" si="63"/>
        <v>0</v>
      </c>
      <c r="U211" s="350">
        <f t="shared" si="63"/>
        <v>0</v>
      </c>
      <c r="V211" s="350">
        <f t="shared" si="63"/>
        <v>0</v>
      </c>
      <c r="W211" s="350">
        <f t="shared" si="63"/>
        <v>0</v>
      </c>
      <c r="X211" s="350">
        <f t="shared" si="63"/>
        <v>0</v>
      </c>
      <c r="Y211" s="350">
        <f t="shared" si="63"/>
        <v>0</v>
      </c>
      <c r="Z211" s="350">
        <f t="shared" si="63"/>
        <v>0</v>
      </c>
      <c r="AA211" s="349">
        <f>W211-X211-Y211-Z211</f>
        <v>0</v>
      </c>
    </row>
    <row r="212" spans="1:27" ht="18.75" thickBot="1">
      <c r="A212" s="290">
        <v>200</v>
      </c>
      <c r="B212" s="139"/>
      <c r="C212" s="177">
        <v>1069</v>
      </c>
      <c r="D212" s="179" t="s">
        <v>342</v>
      </c>
      <c r="E212" s="539">
        <f t="shared" si="62"/>
        <v>0</v>
      </c>
      <c r="F212" s="277">
        <f t="shared" si="62"/>
        <v>0</v>
      </c>
      <c r="G212" s="277">
        <f t="shared" si="62"/>
        <v>0</v>
      </c>
      <c r="H212" s="277">
        <f t="shared" si="62"/>
        <v>0</v>
      </c>
      <c r="I212" s="277">
        <f t="shared" si="62"/>
        <v>0</v>
      </c>
      <c r="J212" s="277">
        <f t="shared" si="62"/>
        <v>0</v>
      </c>
      <c r="K212" s="277">
        <f t="shared" si="62"/>
        <v>0</v>
      </c>
      <c r="L212" s="277">
        <f t="shared" si="62"/>
        <v>0</v>
      </c>
      <c r="M212" s="243">
        <f t="shared" si="40"/>
      </c>
      <c r="N212" s="271"/>
      <c r="O212" s="350">
        <f t="shared" si="60"/>
        <v>0</v>
      </c>
      <c r="P212" s="351">
        <f t="shared" si="60"/>
        <v>0</v>
      </c>
      <c r="Q212" s="351">
        <f t="shared" si="60"/>
        <v>0</v>
      </c>
      <c r="R212" s="351">
        <f t="shared" si="60"/>
        <v>0</v>
      </c>
      <c r="S212" s="271"/>
      <c r="T212" s="350">
        <f t="shared" si="63"/>
        <v>0</v>
      </c>
      <c r="U212" s="350">
        <f t="shared" si="63"/>
        <v>0</v>
      </c>
      <c r="V212" s="350">
        <f t="shared" si="63"/>
        <v>0</v>
      </c>
      <c r="W212" s="350">
        <f t="shared" si="63"/>
        <v>0</v>
      </c>
      <c r="X212" s="350">
        <f t="shared" si="63"/>
        <v>0</v>
      </c>
      <c r="Y212" s="350">
        <f t="shared" si="63"/>
        <v>0</v>
      </c>
      <c r="Z212" s="350">
        <f t="shared" si="63"/>
        <v>0</v>
      </c>
      <c r="AA212" s="349">
        <f t="shared" si="45"/>
        <v>0</v>
      </c>
    </row>
    <row r="213" spans="1:27" ht="30.75" thickBot="1">
      <c r="A213" s="290">
        <v>205</v>
      </c>
      <c r="B213" s="144"/>
      <c r="C213" s="140">
        <v>1091</v>
      </c>
      <c r="D213" s="149" t="s">
        <v>343</v>
      </c>
      <c r="E213" s="539">
        <f t="shared" si="62"/>
        <v>0</v>
      </c>
      <c r="F213" s="277">
        <f t="shared" si="62"/>
        <v>0</v>
      </c>
      <c r="G213" s="277">
        <f t="shared" si="62"/>
        <v>0</v>
      </c>
      <c r="H213" s="277">
        <f t="shared" si="62"/>
        <v>0</v>
      </c>
      <c r="I213" s="277">
        <f t="shared" si="62"/>
        <v>0</v>
      </c>
      <c r="J213" s="277">
        <f t="shared" si="62"/>
        <v>0</v>
      </c>
      <c r="K213" s="277">
        <f t="shared" si="62"/>
        <v>0</v>
      </c>
      <c r="L213" s="277">
        <f t="shared" si="62"/>
        <v>0</v>
      </c>
      <c r="M213" s="243">
        <f t="shared" si="40"/>
      </c>
      <c r="N213" s="271"/>
      <c r="O213" s="350">
        <f t="shared" si="60"/>
        <v>0</v>
      </c>
      <c r="P213" s="351">
        <f t="shared" si="60"/>
        <v>0</v>
      </c>
      <c r="Q213" s="351">
        <f t="shared" si="60"/>
        <v>0</v>
      </c>
      <c r="R213" s="351">
        <f t="shared" si="60"/>
        <v>0</v>
      </c>
      <c r="S213" s="271"/>
      <c r="T213" s="350">
        <f t="shared" si="63"/>
        <v>0</v>
      </c>
      <c r="U213" s="350">
        <f t="shared" si="63"/>
        <v>0</v>
      </c>
      <c r="V213" s="350">
        <f t="shared" si="63"/>
        <v>0</v>
      </c>
      <c r="W213" s="350">
        <f t="shared" si="63"/>
        <v>0</v>
      </c>
      <c r="X213" s="350">
        <f t="shared" si="63"/>
        <v>0</v>
      </c>
      <c r="Y213" s="350">
        <f t="shared" si="63"/>
        <v>0</v>
      </c>
      <c r="Z213" s="350">
        <f t="shared" si="63"/>
        <v>0</v>
      </c>
      <c r="AA213" s="349">
        <f t="shared" si="45"/>
        <v>0</v>
      </c>
    </row>
    <row r="214" spans="1:27" ht="18.75" thickBot="1">
      <c r="A214" s="290">
        <v>210</v>
      </c>
      <c r="B214" s="139"/>
      <c r="C214" s="140">
        <v>1092</v>
      </c>
      <c r="D214" s="149" t="s">
        <v>492</v>
      </c>
      <c r="E214" s="539">
        <f t="shared" si="62"/>
        <v>0</v>
      </c>
      <c r="F214" s="277">
        <f t="shared" si="62"/>
        <v>0</v>
      </c>
      <c r="G214" s="277">
        <f t="shared" si="62"/>
        <v>0</v>
      </c>
      <c r="H214" s="277">
        <f t="shared" si="62"/>
        <v>0</v>
      </c>
      <c r="I214" s="277">
        <f t="shared" si="62"/>
        <v>0</v>
      </c>
      <c r="J214" s="277">
        <f t="shared" si="62"/>
        <v>0</v>
      </c>
      <c r="K214" s="277">
        <f t="shared" si="62"/>
        <v>0</v>
      </c>
      <c r="L214" s="277">
        <f t="shared" si="62"/>
        <v>0</v>
      </c>
      <c r="M214" s="243">
        <f t="shared" si="40"/>
      </c>
      <c r="N214" s="271"/>
      <c r="O214" s="350">
        <f t="shared" si="60"/>
        <v>0</v>
      </c>
      <c r="P214" s="351">
        <f t="shared" si="60"/>
        <v>0</v>
      </c>
      <c r="Q214" s="351">
        <f t="shared" si="60"/>
        <v>0</v>
      </c>
      <c r="R214" s="351">
        <f t="shared" si="60"/>
        <v>0</v>
      </c>
      <c r="S214" s="271"/>
      <c r="T214" s="352">
        <f t="shared" si="63"/>
        <v>0</v>
      </c>
      <c r="U214" s="352">
        <f t="shared" si="63"/>
        <v>0</v>
      </c>
      <c r="V214" s="352">
        <f t="shared" si="63"/>
        <v>0</v>
      </c>
      <c r="W214" s="352">
        <f t="shared" si="63"/>
        <v>0</v>
      </c>
      <c r="X214" s="352">
        <f t="shared" si="63"/>
        <v>0</v>
      </c>
      <c r="Y214" s="352">
        <f t="shared" si="63"/>
        <v>0</v>
      </c>
      <c r="Z214" s="352">
        <f t="shared" si="63"/>
        <v>0</v>
      </c>
      <c r="AA214" s="349">
        <f t="shared" si="45"/>
        <v>0</v>
      </c>
    </row>
    <row r="215" spans="1:27" ht="18.75" thickBot="1">
      <c r="A215" s="290">
        <v>215</v>
      </c>
      <c r="B215" s="139"/>
      <c r="C215" s="146">
        <v>1098</v>
      </c>
      <c r="D215" s="150" t="s">
        <v>344</v>
      </c>
      <c r="E215" s="539">
        <f t="shared" si="62"/>
        <v>0</v>
      </c>
      <c r="F215" s="277">
        <f t="shared" si="62"/>
        <v>0</v>
      </c>
      <c r="G215" s="277">
        <f t="shared" si="62"/>
        <v>0</v>
      </c>
      <c r="H215" s="277">
        <f t="shared" si="62"/>
        <v>0</v>
      </c>
      <c r="I215" s="277">
        <f t="shared" si="62"/>
        <v>0</v>
      </c>
      <c r="J215" s="277">
        <f t="shared" si="62"/>
        <v>0</v>
      </c>
      <c r="K215" s="277">
        <f t="shared" si="62"/>
        <v>0</v>
      </c>
      <c r="L215" s="277">
        <f t="shared" si="62"/>
        <v>0</v>
      </c>
      <c r="M215" s="243">
        <f t="shared" si="40"/>
      </c>
      <c r="N215" s="271"/>
      <c r="O215" s="350">
        <f t="shared" si="60"/>
        <v>0</v>
      </c>
      <c r="P215" s="351">
        <f t="shared" si="60"/>
        <v>0</v>
      </c>
      <c r="Q215" s="351">
        <f t="shared" si="60"/>
        <v>0</v>
      </c>
      <c r="R215" s="351">
        <f t="shared" si="60"/>
        <v>0</v>
      </c>
      <c r="S215" s="271"/>
      <c r="T215" s="350">
        <f t="shared" si="63"/>
        <v>0</v>
      </c>
      <c r="U215" s="350">
        <f t="shared" si="63"/>
        <v>0</v>
      </c>
      <c r="V215" s="350">
        <f t="shared" si="63"/>
        <v>0</v>
      </c>
      <c r="W215" s="350">
        <f t="shared" si="63"/>
        <v>0</v>
      </c>
      <c r="X215" s="350">
        <f t="shared" si="63"/>
        <v>0</v>
      </c>
      <c r="Y215" s="350">
        <f t="shared" si="63"/>
        <v>0</v>
      </c>
      <c r="Z215" s="350">
        <f t="shared" si="63"/>
        <v>0</v>
      </c>
      <c r="AA215" s="349">
        <f t="shared" si="45"/>
        <v>0</v>
      </c>
    </row>
    <row r="216" spans="1:28" s="274" customFormat="1" ht="18.75" thickBot="1">
      <c r="A216" s="289">
        <v>220</v>
      </c>
      <c r="B216" s="143">
        <v>1900</v>
      </c>
      <c r="C216" s="884" t="s">
        <v>414</v>
      </c>
      <c r="D216" s="884"/>
      <c r="E216" s="540">
        <f aca="true" t="shared" si="64" ref="E216:L216">SUMIF($B$598:$B$12304,$B216,E$598:E$12304)</f>
        <v>0</v>
      </c>
      <c r="F216" s="353">
        <f t="shared" si="64"/>
        <v>0</v>
      </c>
      <c r="G216" s="353">
        <f t="shared" si="64"/>
        <v>0</v>
      </c>
      <c r="H216" s="353">
        <f t="shared" si="64"/>
        <v>0</v>
      </c>
      <c r="I216" s="353">
        <f t="shared" si="64"/>
        <v>0</v>
      </c>
      <c r="J216" s="353">
        <f t="shared" si="64"/>
        <v>0</v>
      </c>
      <c r="K216" s="353">
        <f t="shared" si="64"/>
        <v>0</v>
      </c>
      <c r="L216" s="353">
        <f t="shared" si="64"/>
        <v>0</v>
      </c>
      <c r="M216" s="243">
        <f t="shared" si="40"/>
      </c>
      <c r="N216" s="271"/>
      <c r="O216" s="354">
        <f>SUMIF($B$598:$B$12304,$B216,O$598:O$12304)</f>
        <v>0</v>
      </c>
      <c r="P216" s="355">
        <f>SUMIF($B$598:$B$12304,$B216,P$598:P$12304)</f>
        <v>0</v>
      </c>
      <c r="Q216" s="355">
        <f>SUMIF($B$598:$B$12304,$B216,Q$598:Q$12304)</f>
        <v>0</v>
      </c>
      <c r="R216" s="355">
        <f>SUMIF($B$598:$B$12304,$B216,R$598:R$12304)</f>
        <v>0</v>
      </c>
      <c r="S216" s="271"/>
      <c r="T216" s="356">
        <f aca="true" t="shared" si="65" ref="T216:Z216">SUMIF($B$598:$B$12304,$B216,T$598:T$12304)</f>
        <v>0</v>
      </c>
      <c r="U216" s="356">
        <f t="shared" si="65"/>
        <v>0</v>
      </c>
      <c r="V216" s="356">
        <f t="shared" si="65"/>
        <v>0</v>
      </c>
      <c r="W216" s="356">
        <f t="shared" si="65"/>
        <v>0</v>
      </c>
      <c r="X216" s="356">
        <f t="shared" si="65"/>
        <v>0</v>
      </c>
      <c r="Y216" s="356">
        <f t="shared" si="65"/>
        <v>0</v>
      </c>
      <c r="Z216" s="356">
        <f t="shared" si="65"/>
        <v>0</v>
      </c>
      <c r="AA216" s="349">
        <f>W216-X216-Y216-Z216</f>
        <v>0</v>
      </c>
      <c r="AB216" s="237"/>
    </row>
    <row r="217" spans="1:27" ht="32.25" thickBot="1">
      <c r="A217" s="290">
        <v>225</v>
      </c>
      <c r="B217" s="139"/>
      <c r="C217" s="148">
        <v>1901</v>
      </c>
      <c r="D217" s="151" t="s">
        <v>415</v>
      </c>
      <c r="E217" s="539">
        <f aca="true" t="shared" si="66" ref="E217:L219">SUMIF($C$598:$C$12304,$C217,E$598:E$12304)</f>
        <v>0</v>
      </c>
      <c r="F217" s="277">
        <f t="shared" si="66"/>
        <v>0</v>
      </c>
      <c r="G217" s="277">
        <f t="shared" si="66"/>
        <v>0</v>
      </c>
      <c r="H217" s="277">
        <f t="shared" si="66"/>
        <v>0</v>
      </c>
      <c r="I217" s="277">
        <f t="shared" si="66"/>
        <v>0</v>
      </c>
      <c r="J217" s="277">
        <f t="shared" si="66"/>
        <v>0</v>
      </c>
      <c r="K217" s="277">
        <f t="shared" si="66"/>
        <v>0</v>
      </c>
      <c r="L217" s="277">
        <f t="shared" si="66"/>
        <v>0</v>
      </c>
      <c r="M217" s="243">
        <f t="shared" si="40"/>
      </c>
      <c r="N217" s="271"/>
      <c r="O217" s="350">
        <f aca="true" t="shared" si="67" ref="O217:R219">SUMIF($C$598:$C$12304,$C217,O$598:O$12304)</f>
        <v>0</v>
      </c>
      <c r="P217" s="351">
        <f t="shared" si="67"/>
        <v>0</v>
      </c>
      <c r="Q217" s="351">
        <f t="shared" si="67"/>
        <v>0</v>
      </c>
      <c r="R217" s="351">
        <f t="shared" si="67"/>
        <v>0</v>
      </c>
      <c r="S217" s="271"/>
      <c r="T217" s="352">
        <f aca="true" t="shared" si="68" ref="T217:Z219">SUMIF($C$598:$C$12304,$C217,T$598:T$12304)</f>
        <v>0</v>
      </c>
      <c r="U217" s="352">
        <f t="shared" si="68"/>
        <v>0</v>
      </c>
      <c r="V217" s="352">
        <f t="shared" si="68"/>
        <v>0</v>
      </c>
      <c r="W217" s="352">
        <f t="shared" si="68"/>
        <v>0</v>
      </c>
      <c r="X217" s="352">
        <f t="shared" si="68"/>
        <v>0</v>
      </c>
      <c r="Y217" s="352">
        <f t="shared" si="68"/>
        <v>0</v>
      </c>
      <c r="Z217" s="352">
        <f t="shared" si="68"/>
        <v>0</v>
      </c>
      <c r="AA217" s="349">
        <f>W217-X217-Y217-Z217</f>
        <v>0</v>
      </c>
    </row>
    <row r="218" spans="1:28" ht="32.25" thickBot="1">
      <c r="A218" s="290">
        <v>230</v>
      </c>
      <c r="B218" s="180"/>
      <c r="C218" s="140">
        <v>1981</v>
      </c>
      <c r="D218" s="168" t="s">
        <v>416</v>
      </c>
      <c r="E218" s="539">
        <f t="shared" si="66"/>
        <v>0</v>
      </c>
      <c r="F218" s="277">
        <f t="shared" si="66"/>
        <v>0</v>
      </c>
      <c r="G218" s="277">
        <f t="shared" si="66"/>
        <v>0</v>
      </c>
      <c r="H218" s="277">
        <f t="shared" si="66"/>
        <v>0</v>
      </c>
      <c r="I218" s="277">
        <f t="shared" si="66"/>
        <v>0</v>
      </c>
      <c r="J218" s="277">
        <f t="shared" si="66"/>
        <v>0</v>
      </c>
      <c r="K218" s="277">
        <f t="shared" si="66"/>
        <v>0</v>
      </c>
      <c r="L218" s="277">
        <f t="shared" si="66"/>
        <v>0</v>
      </c>
      <c r="M218" s="243">
        <f t="shared" si="40"/>
      </c>
      <c r="N218" s="271"/>
      <c r="O218" s="350">
        <f t="shared" si="67"/>
        <v>0</v>
      </c>
      <c r="P218" s="351">
        <f t="shared" si="67"/>
        <v>0</v>
      </c>
      <c r="Q218" s="351">
        <f t="shared" si="67"/>
        <v>0</v>
      </c>
      <c r="R218" s="351">
        <f t="shared" si="67"/>
        <v>0</v>
      </c>
      <c r="S218" s="271"/>
      <c r="T218" s="352">
        <f t="shared" si="68"/>
        <v>0</v>
      </c>
      <c r="U218" s="352">
        <f t="shared" si="68"/>
        <v>0</v>
      </c>
      <c r="V218" s="352">
        <f t="shared" si="68"/>
        <v>0</v>
      </c>
      <c r="W218" s="352">
        <f t="shared" si="68"/>
        <v>0</v>
      </c>
      <c r="X218" s="352">
        <f t="shared" si="68"/>
        <v>0</v>
      </c>
      <c r="Y218" s="352">
        <f t="shared" si="68"/>
        <v>0</v>
      </c>
      <c r="Z218" s="352">
        <f t="shared" si="68"/>
        <v>0</v>
      </c>
      <c r="AA218" s="349">
        <f>W218-X218-Y218-Z218</f>
        <v>0</v>
      </c>
      <c r="AB218" s="274"/>
    </row>
    <row r="219" spans="1:27" ht="28.5" customHeight="1" thickBot="1">
      <c r="A219" s="290">
        <v>245</v>
      </c>
      <c r="B219" s="139"/>
      <c r="C219" s="146">
        <v>1991</v>
      </c>
      <c r="D219" s="159" t="s">
        <v>417</v>
      </c>
      <c r="E219" s="539">
        <f t="shared" si="66"/>
        <v>0</v>
      </c>
      <c r="F219" s="277">
        <f t="shared" si="66"/>
        <v>0</v>
      </c>
      <c r="G219" s="277">
        <f t="shared" si="66"/>
        <v>0</v>
      </c>
      <c r="H219" s="277">
        <f t="shared" si="66"/>
        <v>0</v>
      </c>
      <c r="I219" s="277">
        <f t="shared" si="66"/>
        <v>0</v>
      </c>
      <c r="J219" s="277">
        <f t="shared" si="66"/>
        <v>0</v>
      </c>
      <c r="K219" s="277">
        <f t="shared" si="66"/>
        <v>0</v>
      </c>
      <c r="L219" s="277">
        <f t="shared" si="66"/>
        <v>0</v>
      </c>
      <c r="M219" s="243">
        <f t="shared" si="40"/>
      </c>
      <c r="N219" s="271"/>
      <c r="O219" s="350">
        <f t="shared" si="67"/>
        <v>0</v>
      </c>
      <c r="P219" s="351">
        <f t="shared" si="67"/>
        <v>0</v>
      </c>
      <c r="Q219" s="351">
        <f t="shared" si="67"/>
        <v>0</v>
      </c>
      <c r="R219" s="351">
        <f t="shared" si="67"/>
        <v>0</v>
      </c>
      <c r="S219" s="271"/>
      <c r="T219" s="352">
        <f t="shared" si="68"/>
        <v>0</v>
      </c>
      <c r="U219" s="352">
        <f t="shared" si="68"/>
        <v>0</v>
      </c>
      <c r="V219" s="352">
        <f t="shared" si="68"/>
        <v>0</v>
      </c>
      <c r="W219" s="352">
        <f t="shared" si="68"/>
        <v>0</v>
      </c>
      <c r="X219" s="352">
        <f t="shared" si="68"/>
        <v>0</v>
      </c>
      <c r="Y219" s="352">
        <f t="shared" si="68"/>
        <v>0</v>
      </c>
      <c r="Z219" s="352">
        <f t="shared" si="68"/>
        <v>0</v>
      </c>
      <c r="AA219" s="349">
        <f>W219-X219-Y219-Z219</f>
        <v>0</v>
      </c>
    </row>
    <row r="220" spans="1:28" s="274" customFormat="1" ht="18.75" thickBot="1">
      <c r="A220" s="289">
        <v>220</v>
      </c>
      <c r="B220" s="143">
        <v>2100</v>
      </c>
      <c r="C220" s="884" t="s">
        <v>1286</v>
      </c>
      <c r="D220" s="884"/>
      <c r="E220" s="540">
        <f aca="true" t="shared" si="69" ref="E220:L220">SUMIF($B$598:$B$12304,$B220,E$598:E$12304)</f>
        <v>0</v>
      </c>
      <c r="F220" s="353">
        <f t="shared" si="69"/>
        <v>0</v>
      </c>
      <c r="G220" s="353">
        <f t="shared" si="69"/>
        <v>0</v>
      </c>
      <c r="H220" s="353">
        <f t="shared" si="69"/>
        <v>0</v>
      </c>
      <c r="I220" s="353">
        <f t="shared" si="69"/>
        <v>0</v>
      </c>
      <c r="J220" s="353">
        <f t="shared" si="69"/>
        <v>0</v>
      </c>
      <c r="K220" s="353">
        <f t="shared" si="69"/>
        <v>0</v>
      </c>
      <c r="L220" s="353">
        <f t="shared" si="69"/>
        <v>0</v>
      </c>
      <c r="M220" s="243">
        <f t="shared" si="40"/>
      </c>
      <c r="N220" s="271"/>
      <c r="O220" s="354">
        <f>SUMIF($B$598:$B$12304,$B220,O$598:O$12304)</f>
        <v>0</v>
      </c>
      <c r="P220" s="355">
        <f>SUMIF($B$598:$B$12304,$B220,P$598:P$12304)</f>
        <v>0</v>
      </c>
      <c r="Q220" s="355">
        <f>SUMIF($B$598:$B$12304,$B220,Q$598:Q$12304)</f>
        <v>0</v>
      </c>
      <c r="R220" s="355">
        <f>SUMIF($B$598:$B$12304,$B220,R$598:R$12304)</f>
        <v>0</v>
      </c>
      <c r="S220" s="271"/>
      <c r="T220" s="356">
        <f aca="true" t="shared" si="70" ref="T220:Z220">SUMIF($B$598:$B$12304,$B220,T$598:T$12304)</f>
        <v>0</v>
      </c>
      <c r="U220" s="356">
        <f t="shared" si="70"/>
        <v>0</v>
      </c>
      <c r="V220" s="356">
        <f t="shared" si="70"/>
        <v>0</v>
      </c>
      <c r="W220" s="356">
        <f t="shared" si="70"/>
        <v>0</v>
      </c>
      <c r="X220" s="356">
        <f t="shared" si="70"/>
        <v>0</v>
      </c>
      <c r="Y220" s="356">
        <f t="shared" si="70"/>
        <v>0</v>
      </c>
      <c r="Z220" s="356">
        <f t="shared" si="70"/>
        <v>0</v>
      </c>
      <c r="AA220" s="349">
        <f t="shared" si="45"/>
        <v>0</v>
      </c>
      <c r="AB220" s="237"/>
    </row>
    <row r="221" spans="1:27" ht="18.75" thickBot="1">
      <c r="A221" s="290">
        <v>225</v>
      </c>
      <c r="B221" s="139"/>
      <c r="C221" s="148">
        <v>2110</v>
      </c>
      <c r="D221" s="151" t="s">
        <v>345</v>
      </c>
      <c r="E221" s="539">
        <f aca="true" t="shared" si="71" ref="E221:L225">SUMIF($C$598:$C$12304,$C221,E$598:E$12304)</f>
        <v>0</v>
      </c>
      <c r="F221" s="277">
        <f t="shared" si="71"/>
        <v>0</v>
      </c>
      <c r="G221" s="277">
        <f t="shared" si="71"/>
        <v>0</v>
      </c>
      <c r="H221" s="277">
        <f t="shared" si="71"/>
        <v>0</v>
      </c>
      <c r="I221" s="277">
        <f t="shared" si="71"/>
        <v>0</v>
      </c>
      <c r="J221" s="277">
        <f t="shared" si="71"/>
        <v>0</v>
      </c>
      <c r="K221" s="277">
        <f t="shared" si="71"/>
        <v>0</v>
      </c>
      <c r="L221" s="277">
        <f t="shared" si="71"/>
        <v>0</v>
      </c>
      <c r="M221" s="243">
        <f t="shared" si="40"/>
      </c>
      <c r="N221" s="271"/>
      <c r="O221" s="350">
        <f aca="true" t="shared" si="72" ref="O221:R225">SUMIF($C$598:$C$12304,$C221,O$598:O$12304)</f>
        <v>0</v>
      </c>
      <c r="P221" s="351">
        <f t="shared" si="72"/>
        <v>0</v>
      </c>
      <c r="Q221" s="351">
        <f t="shared" si="72"/>
        <v>0</v>
      </c>
      <c r="R221" s="351">
        <f t="shared" si="72"/>
        <v>0</v>
      </c>
      <c r="S221" s="271"/>
      <c r="T221" s="352">
        <f aca="true" t="shared" si="73" ref="T221:Z225">SUMIF($C$598:$C$12304,$C221,T$598:T$12304)</f>
        <v>0</v>
      </c>
      <c r="U221" s="352">
        <f t="shared" si="73"/>
        <v>0</v>
      </c>
      <c r="V221" s="352">
        <f t="shared" si="73"/>
        <v>0</v>
      </c>
      <c r="W221" s="352">
        <f t="shared" si="73"/>
        <v>0</v>
      </c>
      <c r="X221" s="352">
        <f t="shared" si="73"/>
        <v>0</v>
      </c>
      <c r="Y221" s="352">
        <f t="shared" si="73"/>
        <v>0</v>
      </c>
      <c r="Z221" s="352">
        <f t="shared" si="73"/>
        <v>0</v>
      </c>
      <c r="AA221" s="349">
        <f t="shared" si="45"/>
        <v>0</v>
      </c>
    </row>
    <row r="222" spans="1:28" ht="18.75" thickBot="1">
      <c r="A222" s="290">
        <v>230</v>
      </c>
      <c r="B222" s="180"/>
      <c r="C222" s="140">
        <v>2120</v>
      </c>
      <c r="D222" s="168" t="s">
        <v>346</v>
      </c>
      <c r="E222" s="539">
        <f t="shared" si="71"/>
        <v>0</v>
      </c>
      <c r="F222" s="277">
        <f t="shared" si="71"/>
        <v>0</v>
      </c>
      <c r="G222" s="277">
        <f t="shared" si="71"/>
        <v>0</v>
      </c>
      <c r="H222" s="277">
        <f t="shared" si="71"/>
        <v>0</v>
      </c>
      <c r="I222" s="277">
        <f t="shared" si="71"/>
        <v>0</v>
      </c>
      <c r="J222" s="277">
        <f t="shared" si="71"/>
        <v>0</v>
      </c>
      <c r="K222" s="277">
        <f t="shared" si="71"/>
        <v>0</v>
      </c>
      <c r="L222" s="277">
        <f t="shared" si="71"/>
        <v>0</v>
      </c>
      <c r="M222" s="243">
        <f t="shared" si="40"/>
      </c>
      <c r="N222" s="271"/>
      <c r="O222" s="350">
        <f t="shared" si="72"/>
        <v>0</v>
      </c>
      <c r="P222" s="351">
        <f t="shared" si="72"/>
        <v>0</v>
      </c>
      <c r="Q222" s="351">
        <f t="shared" si="72"/>
        <v>0</v>
      </c>
      <c r="R222" s="351">
        <f t="shared" si="72"/>
        <v>0</v>
      </c>
      <c r="S222" s="271"/>
      <c r="T222" s="352">
        <f t="shared" si="73"/>
        <v>0</v>
      </c>
      <c r="U222" s="352">
        <f t="shared" si="73"/>
        <v>0</v>
      </c>
      <c r="V222" s="352">
        <f t="shared" si="73"/>
        <v>0</v>
      </c>
      <c r="W222" s="352">
        <f t="shared" si="73"/>
        <v>0</v>
      </c>
      <c r="X222" s="352">
        <f t="shared" si="73"/>
        <v>0</v>
      </c>
      <c r="Y222" s="352">
        <f t="shared" si="73"/>
        <v>0</v>
      </c>
      <c r="Z222" s="352">
        <f t="shared" si="73"/>
        <v>0</v>
      </c>
      <c r="AA222" s="349">
        <f t="shared" si="45"/>
        <v>0</v>
      </c>
      <c r="AB222" s="274"/>
    </row>
    <row r="223" spans="1:27" ht="23.25" customHeight="1" thickBot="1">
      <c r="A223" s="290">
        <v>235</v>
      </c>
      <c r="B223" s="180"/>
      <c r="C223" s="140">
        <v>2125</v>
      </c>
      <c r="D223" s="168" t="s">
        <v>347</v>
      </c>
      <c r="E223" s="539">
        <f t="shared" si="71"/>
        <v>0</v>
      </c>
      <c r="F223" s="277">
        <f t="shared" si="71"/>
        <v>0</v>
      </c>
      <c r="G223" s="277">
        <f t="shared" si="71"/>
        <v>0</v>
      </c>
      <c r="H223" s="277">
        <f t="shared" si="71"/>
        <v>0</v>
      </c>
      <c r="I223" s="277">
        <f t="shared" si="71"/>
        <v>0</v>
      </c>
      <c r="J223" s="277">
        <f t="shared" si="71"/>
        <v>0</v>
      </c>
      <c r="K223" s="277">
        <f t="shared" si="71"/>
        <v>0</v>
      </c>
      <c r="L223" s="277">
        <f t="shared" si="71"/>
        <v>0</v>
      </c>
      <c r="M223" s="243">
        <f t="shared" si="40"/>
      </c>
      <c r="N223" s="271"/>
      <c r="O223" s="350">
        <f t="shared" si="72"/>
        <v>0</v>
      </c>
      <c r="P223" s="351">
        <f t="shared" si="72"/>
        <v>0</v>
      </c>
      <c r="Q223" s="351">
        <f t="shared" si="72"/>
        <v>0</v>
      </c>
      <c r="R223" s="351">
        <f t="shared" si="72"/>
        <v>0</v>
      </c>
      <c r="S223" s="271"/>
      <c r="T223" s="352">
        <f t="shared" si="73"/>
        <v>0</v>
      </c>
      <c r="U223" s="352">
        <f t="shared" si="73"/>
        <v>0</v>
      </c>
      <c r="V223" s="352">
        <f t="shared" si="73"/>
        <v>0</v>
      </c>
      <c r="W223" s="352">
        <f t="shared" si="73"/>
        <v>0</v>
      </c>
      <c r="X223" s="352">
        <f t="shared" si="73"/>
        <v>0</v>
      </c>
      <c r="Y223" s="352">
        <f t="shared" si="73"/>
        <v>0</v>
      </c>
      <c r="Z223" s="352">
        <f t="shared" si="73"/>
        <v>0</v>
      </c>
      <c r="AA223" s="349">
        <f t="shared" si="45"/>
        <v>0</v>
      </c>
    </row>
    <row r="224" spans="1:27" ht="22.5" customHeight="1" thickBot="1">
      <c r="A224" s="290">
        <v>240</v>
      </c>
      <c r="B224" s="147"/>
      <c r="C224" s="140">
        <v>2140</v>
      </c>
      <c r="D224" s="168" t="s">
        <v>348</v>
      </c>
      <c r="E224" s="539">
        <f t="shared" si="71"/>
        <v>0</v>
      </c>
      <c r="F224" s="277">
        <f t="shared" si="71"/>
        <v>0</v>
      </c>
      <c r="G224" s="277">
        <f t="shared" si="71"/>
        <v>0</v>
      </c>
      <c r="H224" s="277">
        <f t="shared" si="71"/>
        <v>0</v>
      </c>
      <c r="I224" s="277">
        <f t="shared" si="71"/>
        <v>0</v>
      </c>
      <c r="J224" s="277">
        <f t="shared" si="71"/>
        <v>0</v>
      </c>
      <c r="K224" s="277">
        <f t="shared" si="71"/>
        <v>0</v>
      </c>
      <c r="L224" s="277">
        <f t="shared" si="71"/>
        <v>0</v>
      </c>
      <c r="M224" s="243">
        <f t="shared" si="40"/>
      </c>
      <c r="N224" s="271"/>
      <c r="O224" s="350">
        <f t="shared" si="72"/>
        <v>0</v>
      </c>
      <c r="P224" s="351">
        <f t="shared" si="72"/>
        <v>0</v>
      </c>
      <c r="Q224" s="351">
        <f t="shared" si="72"/>
        <v>0</v>
      </c>
      <c r="R224" s="351">
        <f t="shared" si="72"/>
        <v>0</v>
      </c>
      <c r="S224" s="271"/>
      <c r="T224" s="352">
        <f t="shared" si="73"/>
        <v>0</v>
      </c>
      <c r="U224" s="352">
        <f t="shared" si="73"/>
        <v>0</v>
      </c>
      <c r="V224" s="352">
        <f t="shared" si="73"/>
        <v>0</v>
      </c>
      <c r="W224" s="352">
        <f t="shared" si="73"/>
        <v>0</v>
      </c>
      <c r="X224" s="352">
        <f t="shared" si="73"/>
        <v>0</v>
      </c>
      <c r="Y224" s="352">
        <f t="shared" si="73"/>
        <v>0</v>
      </c>
      <c r="Z224" s="352">
        <f t="shared" si="73"/>
        <v>0</v>
      </c>
      <c r="AA224" s="349">
        <f t="shared" si="45"/>
        <v>0</v>
      </c>
    </row>
    <row r="225" spans="1:27" ht="23.25" customHeight="1" thickBot="1">
      <c r="A225" s="290">
        <v>245</v>
      </c>
      <c r="B225" s="139"/>
      <c r="C225" s="146">
        <v>2190</v>
      </c>
      <c r="D225" s="159" t="s">
        <v>349</v>
      </c>
      <c r="E225" s="539">
        <f t="shared" si="71"/>
        <v>0</v>
      </c>
      <c r="F225" s="277">
        <f t="shared" si="71"/>
        <v>0</v>
      </c>
      <c r="G225" s="277">
        <f t="shared" si="71"/>
        <v>0</v>
      </c>
      <c r="H225" s="277">
        <f t="shared" si="71"/>
        <v>0</v>
      </c>
      <c r="I225" s="277">
        <f t="shared" si="71"/>
        <v>0</v>
      </c>
      <c r="J225" s="277">
        <f t="shared" si="71"/>
        <v>0</v>
      </c>
      <c r="K225" s="277">
        <f t="shared" si="71"/>
        <v>0</v>
      </c>
      <c r="L225" s="277">
        <f t="shared" si="71"/>
        <v>0</v>
      </c>
      <c r="M225" s="243">
        <f t="shared" si="40"/>
      </c>
      <c r="N225" s="271"/>
      <c r="O225" s="350">
        <f t="shared" si="72"/>
        <v>0</v>
      </c>
      <c r="P225" s="351">
        <f t="shared" si="72"/>
        <v>0</v>
      </c>
      <c r="Q225" s="351">
        <f t="shared" si="72"/>
        <v>0</v>
      </c>
      <c r="R225" s="351">
        <f t="shared" si="72"/>
        <v>0</v>
      </c>
      <c r="S225" s="271"/>
      <c r="T225" s="352">
        <f t="shared" si="73"/>
        <v>0</v>
      </c>
      <c r="U225" s="352">
        <f t="shared" si="73"/>
        <v>0</v>
      </c>
      <c r="V225" s="352">
        <f t="shared" si="73"/>
        <v>0</v>
      </c>
      <c r="W225" s="352">
        <f t="shared" si="73"/>
        <v>0</v>
      </c>
      <c r="X225" s="352">
        <f t="shared" si="73"/>
        <v>0</v>
      </c>
      <c r="Y225" s="352">
        <f t="shared" si="73"/>
        <v>0</v>
      </c>
      <c r="Z225" s="352">
        <f t="shared" si="73"/>
        <v>0</v>
      </c>
      <c r="AA225" s="349">
        <f t="shared" si="45"/>
        <v>0</v>
      </c>
    </row>
    <row r="226" spans="1:28" s="274" customFormat="1" ht="18.75" thickBot="1">
      <c r="A226" s="289">
        <v>250</v>
      </c>
      <c r="B226" s="143">
        <v>2200</v>
      </c>
      <c r="C226" s="884" t="s">
        <v>350</v>
      </c>
      <c r="D226" s="884"/>
      <c r="E226" s="540">
        <f aca="true" t="shared" si="74" ref="E226:L226">SUMIF($B$598:$B$12304,$B226,E$598:E$12304)</f>
        <v>0</v>
      </c>
      <c r="F226" s="353">
        <f t="shared" si="74"/>
        <v>0</v>
      </c>
      <c r="G226" s="353">
        <f t="shared" si="74"/>
        <v>0</v>
      </c>
      <c r="H226" s="353">
        <f t="shared" si="74"/>
        <v>0</v>
      </c>
      <c r="I226" s="353">
        <f t="shared" si="74"/>
        <v>0</v>
      </c>
      <c r="J226" s="353">
        <f t="shared" si="74"/>
        <v>0</v>
      </c>
      <c r="K226" s="353">
        <f t="shared" si="74"/>
        <v>0</v>
      </c>
      <c r="L226" s="353">
        <f t="shared" si="74"/>
        <v>0</v>
      </c>
      <c r="M226" s="243">
        <f t="shared" si="40"/>
      </c>
      <c r="N226" s="271"/>
      <c r="O226" s="354">
        <f>SUMIF($B$598:$B$12304,$B226,O$598:O$12304)</f>
        <v>0</v>
      </c>
      <c r="P226" s="355">
        <f>SUMIF($B$598:$B$12304,$B226,P$598:P$12304)</f>
        <v>0</v>
      </c>
      <c r="Q226" s="355">
        <f>SUMIF($B$598:$B$12304,$B226,Q$598:Q$12304)</f>
        <v>0</v>
      </c>
      <c r="R226" s="355">
        <f>SUMIF($B$598:$B$12304,$B226,R$598:R$12304)</f>
        <v>0</v>
      </c>
      <c r="S226" s="271"/>
      <c r="T226" s="356">
        <f aca="true" t="shared" si="75" ref="T226:Z226">SUMIF($B$598:$B$12304,$B226,T$598:T$12304)</f>
        <v>0</v>
      </c>
      <c r="U226" s="356">
        <f t="shared" si="75"/>
        <v>0</v>
      </c>
      <c r="V226" s="356">
        <f t="shared" si="75"/>
        <v>0</v>
      </c>
      <c r="W226" s="356">
        <f t="shared" si="75"/>
        <v>0</v>
      </c>
      <c r="X226" s="356">
        <f t="shared" si="75"/>
        <v>0</v>
      </c>
      <c r="Y226" s="356">
        <f t="shared" si="75"/>
        <v>0</v>
      </c>
      <c r="Z226" s="356">
        <f t="shared" si="75"/>
        <v>0</v>
      </c>
      <c r="AA226" s="349">
        <f t="shared" si="45"/>
        <v>0</v>
      </c>
      <c r="AB226" s="237"/>
    </row>
    <row r="227" spans="1:27" ht="18.75" thickBot="1">
      <c r="A227" s="290">
        <v>255</v>
      </c>
      <c r="B227" s="139"/>
      <c r="C227" s="140">
        <v>2221</v>
      </c>
      <c r="D227" s="142" t="s">
        <v>493</v>
      </c>
      <c r="E227" s="539">
        <f aca="true" t="shared" si="76" ref="E227:L228">SUMIF($C$598:$C$12304,$C227,E$598:E$12304)</f>
        <v>0</v>
      </c>
      <c r="F227" s="277">
        <f t="shared" si="76"/>
        <v>0</v>
      </c>
      <c r="G227" s="277">
        <f t="shared" si="76"/>
        <v>0</v>
      </c>
      <c r="H227" s="277">
        <f t="shared" si="76"/>
        <v>0</v>
      </c>
      <c r="I227" s="277">
        <f t="shared" si="76"/>
        <v>0</v>
      </c>
      <c r="J227" s="277">
        <f t="shared" si="76"/>
        <v>0</v>
      </c>
      <c r="K227" s="277">
        <f t="shared" si="76"/>
        <v>0</v>
      </c>
      <c r="L227" s="277">
        <f t="shared" si="76"/>
        <v>0</v>
      </c>
      <c r="M227" s="243">
        <f t="shared" si="40"/>
      </c>
      <c r="N227" s="271"/>
      <c r="O227" s="352">
        <f aca="true" t="shared" si="77" ref="O227:R228">SUMIF($C$598:$C$12304,$C227,O$598:O$12304)</f>
        <v>0</v>
      </c>
      <c r="P227" s="357">
        <f t="shared" si="77"/>
        <v>0</v>
      </c>
      <c r="Q227" s="357">
        <f t="shared" si="77"/>
        <v>0</v>
      </c>
      <c r="R227" s="357">
        <f t="shared" si="77"/>
        <v>0</v>
      </c>
      <c r="S227" s="271"/>
      <c r="T227" s="352">
        <f aca="true" t="shared" si="78" ref="T227:Z228">SUMIF($C$598:$C$12304,$C227,T$598:T$12304)</f>
        <v>0</v>
      </c>
      <c r="U227" s="352">
        <f t="shared" si="78"/>
        <v>0</v>
      </c>
      <c r="V227" s="352">
        <f t="shared" si="78"/>
        <v>0</v>
      </c>
      <c r="W227" s="352">
        <f t="shared" si="78"/>
        <v>0</v>
      </c>
      <c r="X227" s="352">
        <f t="shared" si="78"/>
        <v>0</v>
      </c>
      <c r="Y227" s="352">
        <f t="shared" si="78"/>
        <v>0</v>
      </c>
      <c r="Z227" s="352">
        <f t="shared" si="78"/>
        <v>0</v>
      </c>
      <c r="AA227" s="349">
        <f t="shared" si="45"/>
        <v>0</v>
      </c>
    </row>
    <row r="228" spans="1:27" ht="18.75" thickBot="1">
      <c r="A228" s="290">
        <v>265</v>
      </c>
      <c r="B228" s="139"/>
      <c r="C228" s="146">
        <v>2224</v>
      </c>
      <c r="D228" s="145" t="s">
        <v>351</v>
      </c>
      <c r="E228" s="539">
        <f t="shared" si="76"/>
        <v>0</v>
      </c>
      <c r="F228" s="277">
        <f t="shared" si="76"/>
        <v>0</v>
      </c>
      <c r="G228" s="277">
        <f t="shared" si="76"/>
        <v>0</v>
      </c>
      <c r="H228" s="277">
        <f t="shared" si="76"/>
        <v>0</v>
      </c>
      <c r="I228" s="277">
        <f t="shared" si="76"/>
        <v>0</v>
      </c>
      <c r="J228" s="277">
        <f t="shared" si="76"/>
        <v>0</v>
      </c>
      <c r="K228" s="277">
        <f t="shared" si="76"/>
        <v>0</v>
      </c>
      <c r="L228" s="277">
        <f t="shared" si="76"/>
        <v>0</v>
      </c>
      <c r="M228" s="243">
        <f t="shared" si="40"/>
      </c>
      <c r="N228" s="271"/>
      <c r="O228" s="350">
        <f t="shared" si="77"/>
        <v>0</v>
      </c>
      <c r="P228" s="351">
        <f t="shared" si="77"/>
        <v>0</v>
      </c>
      <c r="Q228" s="351">
        <f t="shared" si="77"/>
        <v>0</v>
      </c>
      <c r="R228" s="351">
        <f t="shared" si="77"/>
        <v>0</v>
      </c>
      <c r="S228" s="271"/>
      <c r="T228" s="352">
        <f t="shared" si="78"/>
        <v>0</v>
      </c>
      <c r="U228" s="352">
        <f t="shared" si="78"/>
        <v>0</v>
      </c>
      <c r="V228" s="352">
        <f t="shared" si="78"/>
        <v>0</v>
      </c>
      <c r="W228" s="352">
        <f t="shared" si="78"/>
        <v>0</v>
      </c>
      <c r="X228" s="352">
        <f t="shared" si="78"/>
        <v>0</v>
      </c>
      <c r="Y228" s="352">
        <f t="shared" si="78"/>
        <v>0</v>
      </c>
      <c r="Z228" s="352">
        <f t="shared" si="78"/>
        <v>0</v>
      </c>
      <c r="AA228" s="349">
        <f t="shared" si="45"/>
        <v>0</v>
      </c>
    </row>
    <row r="229" spans="1:28" s="274" customFormat="1" ht="18.75" thickBot="1">
      <c r="A229" s="289">
        <v>270</v>
      </c>
      <c r="B229" s="143">
        <v>2500</v>
      </c>
      <c r="C229" s="889" t="s">
        <v>352</v>
      </c>
      <c r="D229" s="890"/>
      <c r="E229" s="540">
        <f aca="true" t="shared" si="79" ref="E229:L233">SUMIF($B$598:$B$12304,$B229,E$598:E$12304)</f>
        <v>0</v>
      </c>
      <c r="F229" s="353">
        <f t="shared" si="79"/>
        <v>0</v>
      </c>
      <c r="G229" s="353">
        <f t="shared" si="79"/>
        <v>0</v>
      </c>
      <c r="H229" s="353">
        <f t="shared" si="79"/>
        <v>0</v>
      </c>
      <c r="I229" s="353">
        <f t="shared" si="79"/>
        <v>0</v>
      </c>
      <c r="J229" s="353">
        <f t="shared" si="79"/>
        <v>0</v>
      </c>
      <c r="K229" s="353">
        <f t="shared" si="79"/>
        <v>0</v>
      </c>
      <c r="L229" s="353">
        <f t="shared" si="79"/>
        <v>0</v>
      </c>
      <c r="M229" s="243">
        <f t="shared" si="40"/>
      </c>
      <c r="N229" s="271"/>
      <c r="O229" s="354">
        <f aca="true" t="shared" si="80" ref="O229:R233">SUMIF($B$598:$B$12304,$B229,O$598:O$12304)</f>
        <v>0</v>
      </c>
      <c r="P229" s="355">
        <f t="shared" si="80"/>
        <v>0</v>
      </c>
      <c r="Q229" s="355">
        <f t="shared" si="80"/>
        <v>0</v>
      </c>
      <c r="R229" s="355">
        <f t="shared" si="80"/>
        <v>0</v>
      </c>
      <c r="S229" s="271"/>
      <c r="T229" s="356">
        <f aca="true" t="shared" si="81" ref="T229:Z233">SUMIF($B$598:$B$12304,$B229,T$598:T$12304)</f>
        <v>0</v>
      </c>
      <c r="U229" s="356">
        <f t="shared" si="81"/>
        <v>0</v>
      </c>
      <c r="V229" s="356">
        <f t="shared" si="81"/>
        <v>0</v>
      </c>
      <c r="W229" s="356">
        <f t="shared" si="81"/>
        <v>0</v>
      </c>
      <c r="X229" s="356">
        <f t="shared" si="81"/>
        <v>0</v>
      </c>
      <c r="Y229" s="356">
        <f t="shared" si="81"/>
        <v>0</v>
      </c>
      <c r="Z229" s="356">
        <f t="shared" si="81"/>
        <v>0</v>
      </c>
      <c r="AA229" s="349">
        <f t="shared" si="45"/>
        <v>0</v>
      </c>
      <c r="AB229" s="237"/>
    </row>
    <row r="230" spans="1:28" s="274" customFormat="1" ht="20.25" customHeight="1" thickBot="1">
      <c r="A230" s="289">
        <v>290</v>
      </c>
      <c r="B230" s="143">
        <v>2600</v>
      </c>
      <c r="C230" s="892" t="s">
        <v>353</v>
      </c>
      <c r="D230" s="893"/>
      <c r="E230" s="540">
        <f t="shared" si="79"/>
        <v>0</v>
      </c>
      <c r="F230" s="353">
        <f t="shared" si="79"/>
        <v>0</v>
      </c>
      <c r="G230" s="353">
        <f t="shared" si="79"/>
        <v>0</v>
      </c>
      <c r="H230" s="353">
        <f t="shared" si="79"/>
        <v>0</v>
      </c>
      <c r="I230" s="353">
        <f t="shared" si="79"/>
        <v>0</v>
      </c>
      <c r="J230" s="353">
        <f t="shared" si="79"/>
        <v>0</v>
      </c>
      <c r="K230" s="353">
        <f t="shared" si="79"/>
        <v>0</v>
      </c>
      <c r="L230" s="353">
        <f t="shared" si="79"/>
        <v>0</v>
      </c>
      <c r="M230" s="243">
        <f t="shared" si="40"/>
      </c>
      <c r="N230" s="271"/>
      <c r="O230" s="354">
        <f t="shared" si="80"/>
        <v>0</v>
      </c>
      <c r="P230" s="355">
        <f t="shared" si="80"/>
        <v>0</v>
      </c>
      <c r="Q230" s="355">
        <f t="shared" si="80"/>
        <v>0</v>
      </c>
      <c r="R230" s="355">
        <f t="shared" si="80"/>
        <v>0</v>
      </c>
      <c r="S230" s="271"/>
      <c r="T230" s="356">
        <f t="shared" si="81"/>
        <v>0</v>
      </c>
      <c r="U230" s="356">
        <f t="shared" si="81"/>
        <v>0</v>
      </c>
      <c r="V230" s="356">
        <f t="shared" si="81"/>
        <v>0</v>
      </c>
      <c r="W230" s="356">
        <f t="shared" si="81"/>
        <v>0</v>
      </c>
      <c r="X230" s="356">
        <f t="shared" si="81"/>
        <v>0</v>
      </c>
      <c r="Y230" s="356">
        <f t="shared" si="81"/>
        <v>0</v>
      </c>
      <c r="Z230" s="356">
        <f t="shared" si="81"/>
        <v>0</v>
      </c>
      <c r="AA230" s="349">
        <f t="shared" si="45"/>
        <v>0</v>
      </c>
      <c r="AB230" s="237"/>
    </row>
    <row r="231" spans="1:27" s="274" customFormat="1" ht="24" customHeight="1" thickBot="1">
      <c r="A231" s="358">
        <v>320</v>
      </c>
      <c r="B231" s="143">
        <v>2700</v>
      </c>
      <c r="C231" s="892" t="s">
        <v>354</v>
      </c>
      <c r="D231" s="893"/>
      <c r="E231" s="540">
        <f t="shared" si="79"/>
        <v>0</v>
      </c>
      <c r="F231" s="353">
        <f t="shared" si="79"/>
        <v>0</v>
      </c>
      <c r="G231" s="353">
        <f t="shared" si="79"/>
        <v>0</v>
      </c>
      <c r="H231" s="353">
        <f t="shared" si="79"/>
        <v>0</v>
      </c>
      <c r="I231" s="353">
        <f t="shared" si="79"/>
        <v>0</v>
      </c>
      <c r="J231" s="353">
        <f t="shared" si="79"/>
        <v>0</v>
      </c>
      <c r="K231" s="353">
        <f t="shared" si="79"/>
        <v>0</v>
      </c>
      <c r="L231" s="353">
        <f t="shared" si="79"/>
        <v>0</v>
      </c>
      <c r="M231" s="243">
        <f t="shared" si="40"/>
      </c>
      <c r="N231" s="271"/>
      <c r="O231" s="354">
        <f t="shared" si="80"/>
        <v>0</v>
      </c>
      <c r="P231" s="355">
        <f t="shared" si="80"/>
        <v>0</v>
      </c>
      <c r="Q231" s="355">
        <f t="shared" si="80"/>
        <v>0</v>
      </c>
      <c r="R231" s="355">
        <f t="shared" si="80"/>
        <v>0</v>
      </c>
      <c r="S231" s="271"/>
      <c r="T231" s="356">
        <f t="shared" si="81"/>
        <v>0</v>
      </c>
      <c r="U231" s="356">
        <f t="shared" si="81"/>
        <v>0</v>
      </c>
      <c r="V231" s="356">
        <f t="shared" si="81"/>
        <v>0</v>
      </c>
      <c r="W231" s="356">
        <f t="shared" si="81"/>
        <v>0</v>
      </c>
      <c r="X231" s="356">
        <f t="shared" si="81"/>
        <v>0</v>
      </c>
      <c r="Y231" s="356">
        <f t="shared" si="81"/>
        <v>0</v>
      </c>
      <c r="Z231" s="356">
        <f t="shared" si="81"/>
        <v>0</v>
      </c>
      <c r="AA231" s="349">
        <f t="shared" si="45"/>
        <v>0</v>
      </c>
    </row>
    <row r="232" spans="1:27" s="274" customFormat="1" ht="33.75" customHeight="1" thickBot="1">
      <c r="A232" s="289">
        <v>330</v>
      </c>
      <c r="B232" s="143">
        <v>2800</v>
      </c>
      <c r="C232" s="892" t="s">
        <v>355</v>
      </c>
      <c r="D232" s="893"/>
      <c r="E232" s="540">
        <f t="shared" si="79"/>
        <v>0</v>
      </c>
      <c r="F232" s="353">
        <f t="shared" si="79"/>
        <v>0</v>
      </c>
      <c r="G232" s="353">
        <f t="shared" si="79"/>
        <v>0</v>
      </c>
      <c r="H232" s="353">
        <f t="shared" si="79"/>
        <v>0</v>
      </c>
      <c r="I232" s="353">
        <f t="shared" si="79"/>
        <v>0</v>
      </c>
      <c r="J232" s="353">
        <f t="shared" si="79"/>
        <v>0</v>
      </c>
      <c r="K232" s="353">
        <f t="shared" si="79"/>
        <v>0</v>
      </c>
      <c r="L232" s="353">
        <f t="shared" si="79"/>
        <v>0</v>
      </c>
      <c r="M232" s="243">
        <f t="shared" si="40"/>
      </c>
      <c r="N232" s="271"/>
      <c r="O232" s="354">
        <f t="shared" si="80"/>
        <v>0</v>
      </c>
      <c r="P232" s="355">
        <f t="shared" si="80"/>
        <v>0</v>
      </c>
      <c r="Q232" s="355">
        <f t="shared" si="80"/>
        <v>0</v>
      </c>
      <c r="R232" s="355">
        <f t="shared" si="80"/>
        <v>0</v>
      </c>
      <c r="S232" s="271"/>
      <c r="T232" s="356">
        <f t="shared" si="81"/>
        <v>0</v>
      </c>
      <c r="U232" s="356">
        <f t="shared" si="81"/>
        <v>0</v>
      </c>
      <c r="V232" s="356">
        <f t="shared" si="81"/>
        <v>0</v>
      </c>
      <c r="W232" s="356">
        <f t="shared" si="81"/>
        <v>0</v>
      </c>
      <c r="X232" s="356">
        <f t="shared" si="81"/>
        <v>0</v>
      </c>
      <c r="Y232" s="356">
        <f t="shared" si="81"/>
        <v>0</v>
      </c>
      <c r="Z232" s="356">
        <f t="shared" si="81"/>
        <v>0</v>
      </c>
      <c r="AA232" s="349">
        <f t="shared" si="45"/>
        <v>0</v>
      </c>
    </row>
    <row r="233" spans="1:27" s="274" customFormat="1" ht="18.75" thickBot="1">
      <c r="A233" s="289">
        <v>350</v>
      </c>
      <c r="B233" s="143">
        <v>2900</v>
      </c>
      <c r="C233" s="888" t="s">
        <v>356</v>
      </c>
      <c r="D233" s="888"/>
      <c r="E233" s="540">
        <f t="shared" si="79"/>
        <v>0</v>
      </c>
      <c r="F233" s="353">
        <f t="shared" si="79"/>
        <v>0</v>
      </c>
      <c r="G233" s="353">
        <f t="shared" si="79"/>
        <v>0</v>
      </c>
      <c r="H233" s="353">
        <f t="shared" si="79"/>
        <v>0</v>
      </c>
      <c r="I233" s="353">
        <f t="shared" si="79"/>
        <v>0</v>
      </c>
      <c r="J233" s="353">
        <f t="shared" si="79"/>
        <v>0</v>
      </c>
      <c r="K233" s="353">
        <f t="shared" si="79"/>
        <v>0</v>
      </c>
      <c r="L233" s="353">
        <f t="shared" si="79"/>
        <v>0</v>
      </c>
      <c r="M233" s="243">
        <f t="shared" si="40"/>
      </c>
      <c r="N233" s="271"/>
      <c r="O233" s="354">
        <f t="shared" si="80"/>
        <v>0</v>
      </c>
      <c r="P233" s="355">
        <f t="shared" si="80"/>
        <v>0</v>
      </c>
      <c r="Q233" s="355">
        <f t="shared" si="80"/>
        <v>0</v>
      </c>
      <c r="R233" s="355">
        <f t="shared" si="80"/>
        <v>0</v>
      </c>
      <c r="S233" s="271"/>
      <c r="T233" s="356">
        <f t="shared" si="81"/>
        <v>0</v>
      </c>
      <c r="U233" s="356">
        <f t="shared" si="81"/>
        <v>0</v>
      </c>
      <c r="V233" s="356">
        <f t="shared" si="81"/>
        <v>0</v>
      </c>
      <c r="W233" s="356">
        <f t="shared" si="81"/>
        <v>0</v>
      </c>
      <c r="X233" s="356">
        <f t="shared" si="81"/>
        <v>0</v>
      </c>
      <c r="Y233" s="356">
        <f t="shared" si="81"/>
        <v>0</v>
      </c>
      <c r="Z233" s="356">
        <f t="shared" si="81"/>
        <v>0</v>
      </c>
      <c r="AA233" s="349">
        <f t="shared" si="45"/>
        <v>0</v>
      </c>
    </row>
    <row r="234" spans="1:28" ht="18.75" thickBot="1">
      <c r="A234" s="290">
        <v>355</v>
      </c>
      <c r="B234" s="181"/>
      <c r="C234" s="148">
        <v>2920</v>
      </c>
      <c r="D234" s="360" t="s">
        <v>357</v>
      </c>
      <c r="E234" s="539">
        <f aca="true" t="shared" si="82" ref="E234:L239">SUMIF($C$598:$C$12304,$C234,E$598:E$12304)</f>
        <v>0</v>
      </c>
      <c r="F234" s="277">
        <f t="shared" si="82"/>
        <v>0</v>
      </c>
      <c r="G234" s="277">
        <f t="shared" si="82"/>
        <v>0</v>
      </c>
      <c r="H234" s="277">
        <f t="shared" si="82"/>
        <v>0</v>
      </c>
      <c r="I234" s="277">
        <f t="shared" si="82"/>
        <v>0</v>
      </c>
      <c r="J234" s="277">
        <f t="shared" si="82"/>
        <v>0</v>
      </c>
      <c r="K234" s="277">
        <f t="shared" si="82"/>
        <v>0</v>
      </c>
      <c r="L234" s="277">
        <f t="shared" si="82"/>
        <v>0</v>
      </c>
      <c r="M234" s="243">
        <f t="shared" si="40"/>
      </c>
      <c r="N234" s="271"/>
      <c r="O234" s="350">
        <f aca="true" t="shared" si="83" ref="O234:R239">SUMIF($C$598:$C$12304,$C234,O$598:O$12304)</f>
        <v>0</v>
      </c>
      <c r="P234" s="351">
        <f t="shared" si="83"/>
        <v>0</v>
      </c>
      <c r="Q234" s="351">
        <f t="shared" si="83"/>
        <v>0</v>
      </c>
      <c r="R234" s="351">
        <f t="shared" si="83"/>
        <v>0</v>
      </c>
      <c r="S234" s="271"/>
      <c r="T234" s="352">
        <f aca="true" t="shared" si="84" ref="T234:Z239">SUMIF($C$598:$C$12304,$C234,T$598:T$12304)</f>
        <v>0</v>
      </c>
      <c r="U234" s="352">
        <f t="shared" si="84"/>
        <v>0</v>
      </c>
      <c r="V234" s="352">
        <f t="shared" si="84"/>
        <v>0</v>
      </c>
      <c r="W234" s="352">
        <f t="shared" si="84"/>
        <v>0</v>
      </c>
      <c r="X234" s="352">
        <f t="shared" si="84"/>
        <v>0</v>
      </c>
      <c r="Y234" s="352">
        <f t="shared" si="84"/>
        <v>0</v>
      </c>
      <c r="Z234" s="352">
        <f t="shared" si="84"/>
        <v>0</v>
      </c>
      <c r="AA234" s="349">
        <f t="shared" si="45"/>
        <v>0</v>
      </c>
      <c r="AB234" s="274"/>
    </row>
    <row r="235" spans="1:28" ht="32.25" thickBot="1">
      <c r="A235" s="290">
        <v>375</v>
      </c>
      <c r="B235" s="181"/>
      <c r="C235" s="177">
        <v>2969</v>
      </c>
      <c r="D235" s="361" t="s">
        <v>358</v>
      </c>
      <c r="E235" s="539">
        <f t="shared" si="82"/>
        <v>0</v>
      </c>
      <c r="F235" s="277">
        <f t="shared" si="82"/>
        <v>0</v>
      </c>
      <c r="G235" s="277">
        <f t="shared" si="82"/>
        <v>0</v>
      </c>
      <c r="H235" s="277">
        <f t="shared" si="82"/>
        <v>0</v>
      </c>
      <c r="I235" s="277">
        <f t="shared" si="82"/>
        <v>0</v>
      </c>
      <c r="J235" s="277">
        <f t="shared" si="82"/>
        <v>0</v>
      </c>
      <c r="K235" s="277">
        <f t="shared" si="82"/>
        <v>0</v>
      </c>
      <c r="L235" s="277">
        <f t="shared" si="82"/>
        <v>0</v>
      </c>
      <c r="M235" s="243">
        <f t="shared" si="40"/>
      </c>
      <c r="N235" s="271"/>
      <c r="O235" s="350">
        <f t="shared" si="83"/>
        <v>0</v>
      </c>
      <c r="P235" s="351">
        <f t="shared" si="83"/>
        <v>0</v>
      </c>
      <c r="Q235" s="351">
        <f t="shared" si="83"/>
        <v>0</v>
      </c>
      <c r="R235" s="351">
        <f t="shared" si="83"/>
        <v>0</v>
      </c>
      <c r="S235" s="271"/>
      <c r="T235" s="352">
        <f t="shared" si="84"/>
        <v>0</v>
      </c>
      <c r="U235" s="352">
        <f t="shared" si="84"/>
        <v>0</v>
      </c>
      <c r="V235" s="352">
        <f t="shared" si="84"/>
        <v>0</v>
      </c>
      <c r="W235" s="352">
        <f t="shared" si="84"/>
        <v>0</v>
      </c>
      <c r="X235" s="352">
        <f t="shared" si="84"/>
        <v>0</v>
      </c>
      <c r="Y235" s="352">
        <f t="shared" si="84"/>
        <v>0</v>
      </c>
      <c r="Z235" s="352">
        <f t="shared" si="84"/>
        <v>0</v>
      </c>
      <c r="AA235" s="349">
        <f t="shared" si="45"/>
        <v>0</v>
      </c>
      <c r="AB235" s="274"/>
    </row>
    <row r="236" spans="1:27" ht="32.25" thickBot="1">
      <c r="A236" s="290">
        <v>380</v>
      </c>
      <c r="B236" s="181"/>
      <c r="C236" s="177">
        <v>2970</v>
      </c>
      <c r="D236" s="361" t="s">
        <v>359</v>
      </c>
      <c r="E236" s="539">
        <f t="shared" si="82"/>
        <v>0</v>
      </c>
      <c r="F236" s="277">
        <f t="shared" si="82"/>
        <v>0</v>
      </c>
      <c r="G236" s="277">
        <f t="shared" si="82"/>
        <v>0</v>
      </c>
      <c r="H236" s="277">
        <f t="shared" si="82"/>
        <v>0</v>
      </c>
      <c r="I236" s="277">
        <f t="shared" si="82"/>
        <v>0</v>
      </c>
      <c r="J236" s="277">
        <f t="shared" si="82"/>
        <v>0</v>
      </c>
      <c r="K236" s="277">
        <f t="shared" si="82"/>
        <v>0</v>
      </c>
      <c r="L236" s="277">
        <f t="shared" si="82"/>
        <v>0</v>
      </c>
      <c r="M236" s="243">
        <f t="shared" si="40"/>
      </c>
      <c r="N236" s="271"/>
      <c r="O236" s="350">
        <f t="shared" si="83"/>
        <v>0</v>
      </c>
      <c r="P236" s="351">
        <f t="shared" si="83"/>
        <v>0</v>
      </c>
      <c r="Q236" s="351">
        <f t="shared" si="83"/>
        <v>0</v>
      </c>
      <c r="R236" s="351">
        <f t="shared" si="83"/>
        <v>0</v>
      </c>
      <c r="S236" s="271"/>
      <c r="T236" s="352">
        <f t="shared" si="84"/>
        <v>0</v>
      </c>
      <c r="U236" s="352">
        <f t="shared" si="84"/>
        <v>0</v>
      </c>
      <c r="V236" s="352">
        <f t="shared" si="84"/>
        <v>0</v>
      </c>
      <c r="W236" s="352">
        <f t="shared" si="84"/>
        <v>0</v>
      </c>
      <c r="X236" s="352">
        <f t="shared" si="84"/>
        <v>0</v>
      </c>
      <c r="Y236" s="352">
        <f t="shared" si="84"/>
        <v>0</v>
      </c>
      <c r="Z236" s="352">
        <f t="shared" si="84"/>
        <v>0</v>
      </c>
      <c r="AA236" s="349">
        <f t="shared" si="45"/>
        <v>0</v>
      </c>
    </row>
    <row r="237" spans="1:27" ht="18.75" thickBot="1">
      <c r="A237" s="290">
        <v>385</v>
      </c>
      <c r="B237" s="181"/>
      <c r="C237" s="175">
        <v>2989</v>
      </c>
      <c r="D237" s="362" t="s">
        <v>360</v>
      </c>
      <c r="E237" s="539">
        <f t="shared" si="82"/>
        <v>0</v>
      </c>
      <c r="F237" s="277">
        <f t="shared" si="82"/>
        <v>0</v>
      </c>
      <c r="G237" s="277">
        <f t="shared" si="82"/>
        <v>0</v>
      </c>
      <c r="H237" s="277">
        <f t="shared" si="82"/>
        <v>0</v>
      </c>
      <c r="I237" s="277">
        <f t="shared" si="82"/>
        <v>0</v>
      </c>
      <c r="J237" s="277">
        <f t="shared" si="82"/>
        <v>0</v>
      </c>
      <c r="K237" s="277">
        <f t="shared" si="82"/>
        <v>0</v>
      </c>
      <c r="L237" s="277">
        <f t="shared" si="82"/>
        <v>0</v>
      </c>
      <c r="M237" s="243">
        <f t="shared" si="40"/>
      </c>
      <c r="N237" s="271"/>
      <c r="O237" s="350">
        <f t="shared" si="83"/>
        <v>0</v>
      </c>
      <c r="P237" s="351">
        <f t="shared" si="83"/>
        <v>0</v>
      </c>
      <c r="Q237" s="351">
        <f t="shared" si="83"/>
        <v>0</v>
      </c>
      <c r="R237" s="351">
        <f t="shared" si="83"/>
        <v>0</v>
      </c>
      <c r="S237" s="271"/>
      <c r="T237" s="352">
        <f t="shared" si="84"/>
        <v>0</v>
      </c>
      <c r="U237" s="352">
        <f t="shared" si="84"/>
        <v>0</v>
      </c>
      <c r="V237" s="352">
        <f t="shared" si="84"/>
        <v>0</v>
      </c>
      <c r="W237" s="352">
        <f t="shared" si="84"/>
        <v>0</v>
      </c>
      <c r="X237" s="352">
        <f t="shared" si="84"/>
        <v>0</v>
      </c>
      <c r="Y237" s="352">
        <f t="shared" si="84"/>
        <v>0</v>
      </c>
      <c r="Z237" s="352">
        <f t="shared" si="84"/>
        <v>0</v>
      </c>
      <c r="AA237" s="349">
        <f t="shared" si="45"/>
        <v>0</v>
      </c>
    </row>
    <row r="238" spans="1:27" ht="18.75" thickBot="1">
      <c r="A238" s="290">
        <v>390</v>
      </c>
      <c r="B238" s="139"/>
      <c r="C238" s="140">
        <v>2991</v>
      </c>
      <c r="D238" s="363" t="s">
        <v>361</v>
      </c>
      <c r="E238" s="539">
        <f t="shared" si="82"/>
        <v>0</v>
      </c>
      <c r="F238" s="277">
        <f t="shared" si="82"/>
        <v>0</v>
      </c>
      <c r="G238" s="277">
        <f t="shared" si="82"/>
        <v>0</v>
      </c>
      <c r="H238" s="277">
        <f t="shared" si="82"/>
        <v>0</v>
      </c>
      <c r="I238" s="277">
        <f t="shared" si="82"/>
        <v>0</v>
      </c>
      <c r="J238" s="277">
        <f t="shared" si="82"/>
        <v>0</v>
      </c>
      <c r="K238" s="277">
        <f t="shared" si="82"/>
        <v>0</v>
      </c>
      <c r="L238" s="277">
        <f t="shared" si="82"/>
        <v>0</v>
      </c>
      <c r="M238" s="243">
        <f t="shared" si="40"/>
      </c>
      <c r="N238" s="271"/>
      <c r="O238" s="350">
        <f t="shared" si="83"/>
        <v>0</v>
      </c>
      <c r="P238" s="351">
        <f t="shared" si="83"/>
        <v>0</v>
      </c>
      <c r="Q238" s="351">
        <f t="shared" si="83"/>
        <v>0</v>
      </c>
      <c r="R238" s="351">
        <f t="shared" si="83"/>
        <v>0</v>
      </c>
      <c r="S238" s="271"/>
      <c r="T238" s="352">
        <f t="shared" si="84"/>
        <v>0</v>
      </c>
      <c r="U238" s="352">
        <f t="shared" si="84"/>
        <v>0</v>
      </c>
      <c r="V238" s="352">
        <f t="shared" si="84"/>
        <v>0</v>
      </c>
      <c r="W238" s="352">
        <f t="shared" si="84"/>
        <v>0</v>
      </c>
      <c r="X238" s="352">
        <f t="shared" si="84"/>
        <v>0</v>
      </c>
      <c r="Y238" s="352">
        <f t="shared" si="84"/>
        <v>0</v>
      </c>
      <c r="Z238" s="352">
        <f t="shared" si="84"/>
        <v>0</v>
      </c>
      <c r="AA238" s="349">
        <f t="shared" si="45"/>
        <v>0</v>
      </c>
    </row>
    <row r="239" spans="1:27" ht="18.75" thickBot="1">
      <c r="A239" s="290">
        <v>395</v>
      </c>
      <c r="B239" s="139"/>
      <c r="C239" s="146">
        <v>2992</v>
      </c>
      <c r="D239" s="609" t="s">
        <v>362</v>
      </c>
      <c r="E239" s="539">
        <f t="shared" si="82"/>
        <v>0</v>
      </c>
      <c r="F239" s="277">
        <f t="shared" si="82"/>
        <v>0</v>
      </c>
      <c r="G239" s="277">
        <f t="shared" si="82"/>
        <v>0</v>
      </c>
      <c r="H239" s="277">
        <f t="shared" si="82"/>
        <v>0</v>
      </c>
      <c r="I239" s="277">
        <f t="shared" si="82"/>
        <v>0</v>
      </c>
      <c r="J239" s="277">
        <f t="shared" si="82"/>
        <v>0</v>
      </c>
      <c r="K239" s="277">
        <f t="shared" si="82"/>
        <v>0</v>
      </c>
      <c r="L239" s="277">
        <f t="shared" si="82"/>
        <v>0</v>
      </c>
      <c r="M239" s="243">
        <f t="shared" si="40"/>
      </c>
      <c r="N239" s="271"/>
      <c r="O239" s="350">
        <f t="shared" si="83"/>
        <v>0</v>
      </c>
      <c r="P239" s="351">
        <f t="shared" si="83"/>
        <v>0</v>
      </c>
      <c r="Q239" s="351">
        <f t="shared" si="83"/>
        <v>0</v>
      </c>
      <c r="R239" s="351">
        <f t="shared" si="83"/>
        <v>0</v>
      </c>
      <c r="S239" s="271"/>
      <c r="T239" s="352">
        <f t="shared" si="84"/>
        <v>0</v>
      </c>
      <c r="U239" s="352">
        <f t="shared" si="84"/>
        <v>0</v>
      </c>
      <c r="V239" s="352">
        <f t="shared" si="84"/>
        <v>0</v>
      </c>
      <c r="W239" s="352">
        <f t="shared" si="84"/>
        <v>0</v>
      </c>
      <c r="X239" s="352">
        <f t="shared" si="84"/>
        <v>0</v>
      </c>
      <c r="Y239" s="352">
        <f t="shared" si="84"/>
        <v>0</v>
      </c>
      <c r="Z239" s="352">
        <f t="shared" si="84"/>
        <v>0</v>
      </c>
      <c r="AA239" s="349">
        <f>W239-X239-Y239-Z239</f>
        <v>0</v>
      </c>
    </row>
    <row r="240" spans="1:28" s="274" customFormat="1" ht="18.75" thickBot="1">
      <c r="A240" s="284">
        <v>397</v>
      </c>
      <c r="B240" s="143">
        <v>3300</v>
      </c>
      <c r="C240" s="366" t="s">
        <v>363</v>
      </c>
      <c r="D240" s="359"/>
      <c r="E240" s="540">
        <f aca="true" t="shared" si="85" ref="E240:L240">SUMIF($B$598:$B$12304,$B240,E$598:E$12304)</f>
        <v>0</v>
      </c>
      <c r="F240" s="353">
        <f t="shared" si="85"/>
        <v>0</v>
      </c>
      <c r="G240" s="353">
        <f t="shared" si="85"/>
        <v>0</v>
      </c>
      <c r="H240" s="353">
        <f t="shared" si="85"/>
        <v>0</v>
      </c>
      <c r="I240" s="353">
        <f t="shared" si="85"/>
        <v>0</v>
      </c>
      <c r="J240" s="353">
        <f t="shared" si="85"/>
        <v>0</v>
      </c>
      <c r="K240" s="353">
        <f t="shared" si="85"/>
        <v>0</v>
      </c>
      <c r="L240" s="353">
        <f t="shared" si="85"/>
        <v>0</v>
      </c>
      <c r="M240" s="243">
        <f t="shared" si="40"/>
      </c>
      <c r="N240" s="271"/>
      <c r="O240" s="356">
        <f>SUMIF($B$598:$B$12304,$B240,O$598:O$12304)</f>
        <v>0</v>
      </c>
      <c r="P240" s="367">
        <f>SUMIF($B$598:$B$12304,$B240,P$598:P$12304)</f>
        <v>0</v>
      </c>
      <c r="Q240" s="367">
        <f>SUMIF($B$598:$B$12304,$B240,Q$598:Q$12304)</f>
        <v>0</v>
      </c>
      <c r="R240" s="367">
        <f>SUMIF($B$598:$B$12304,$B240,R$598:R$12304)</f>
        <v>0</v>
      </c>
      <c r="S240" s="271"/>
      <c r="T240" s="356">
        <f aca="true" t="shared" si="86" ref="T240:Z240">SUMIF($B$598:$B$12304,$B240,T$598:T$12304)</f>
        <v>0</v>
      </c>
      <c r="U240" s="356">
        <f t="shared" si="86"/>
        <v>0</v>
      </c>
      <c r="V240" s="356">
        <f t="shared" si="86"/>
        <v>0</v>
      </c>
      <c r="W240" s="356">
        <f t="shared" si="86"/>
        <v>0</v>
      </c>
      <c r="X240" s="356">
        <f t="shared" si="86"/>
        <v>0</v>
      </c>
      <c r="Y240" s="356">
        <f t="shared" si="86"/>
        <v>0</v>
      </c>
      <c r="Z240" s="356">
        <f t="shared" si="86"/>
        <v>0</v>
      </c>
      <c r="AA240" s="349">
        <f t="shared" si="45"/>
        <v>0</v>
      </c>
      <c r="AB240" s="237"/>
    </row>
    <row r="241" spans="1:27" ht="18.75" thickBot="1">
      <c r="A241" s="273">
        <v>398</v>
      </c>
      <c r="B241" s="147"/>
      <c r="C241" s="148">
        <v>3301</v>
      </c>
      <c r="D241" s="541" t="s">
        <v>364</v>
      </c>
      <c r="E241" s="539">
        <f aca="true" t="shared" si="87" ref="E241:L246">SUMIF($C$598:$C$12304,$C241,E$598:E$12304)</f>
        <v>0</v>
      </c>
      <c r="F241" s="277">
        <f t="shared" si="87"/>
        <v>0</v>
      </c>
      <c r="G241" s="277">
        <f t="shared" si="87"/>
        <v>0</v>
      </c>
      <c r="H241" s="277">
        <f t="shared" si="87"/>
        <v>0</v>
      </c>
      <c r="I241" s="277">
        <f t="shared" si="87"/>
        <v>0</v>
      </c>
      <c r="J241" s="277">
        <f t="shared" si="87"/>
        <v>0</v>
      </c>
      <c r="K241" s="277">
        <f t="shared" si="87"/>
        <v>0</v>
      </c>
      <c r="L241" s="277">
        <f t="shared" si="87"/>
        <v>0</v>
      </c>
      <c r="M241" s="243">
        <f t="shared" si="40"/>
      </c>
      <c r="N241" s="271"/>
      <c r="O241" s="352">
        <f aca="true" t="shared" si="88" ref="O241:R246">SUMIF($C$598:$C$12304,$C241,O$598:O$12304)</f>
        <v>0</v>
      </c>
      <c r="P241" s="357">
        <f t="shared" si="88"/>
        <v>0</v>
      </c>
      <c r="Q241" s="357">
        <f t="shared" si="88"/>
        <v>0</v>
      </c>
      <c r="R241" s="357">
        <f t="shared" si="88"/>
        <v>0</v>
      </c>
      <c r="S241" s="271"/>
      <c r="T241" s="352">
        <f aca="true" t="shared" si="89" ref="T241:Z246">SUMIF($C$598:$C$12304,$C241,T$598:T$12304)</f>
        <v>0</v>
      </c>
      <c r="U241" s="352">
        <f t="shared" si="89"/>
        <v>0</v>
      </c>
      <c r="V241" s="352">
        <f t="shared" si="89"/>
        <v>0</v>
      </c>
      <c r="W241" s="352">
        <f t="shared" si="89"/>
        <v>0</v>
      </c>
      <c r="X241" s="352">
        <f t="shared" si="89"/>
        <v>0</v>
      </c>
      <c r="Y241" s="352">
        <f t="shared" si="89"/>
        <v>0</v>
      </c>
      <c r="Z241" s="352">
        <f t="shared" si="89"/>
        <v>0</v>
      </c>
      <c r="AA241" s="349">
        <f t="shared" si="45"/>
        <v>0</v>
      </c>
    </row>
    <row r="242" spans="1:28" ht="18.75" thickBot="1">
      <c r="A242" s="273">
        <v>399</v>
      </c>
      <c r="B242" s="147"/>
      <c r="C242" s="177">
        <v>3302</v>
      </c>
      <c r="D242" s="542" t="s">
        <v>365</v>
      </c>
      <c r="E242" s="539">
        <f t="shared" si="87"/>
        <v>0</v>
      </c>
      <c r="F242" s="277">
        <f t="shared" si="87"/>
        <v>0</v>
      </c>
      <c r="G242" s="277">
        <f t="shared" si="87"/>
        <v>0</v>
      </c>
      <c r="H242" s="277">
        <f t="shared" si="87"/>
        <v>0</v>
      </c>
      <c r="I242" s="277">
        <f t="shared" si="87"/>
        <v>0</v>
      </c>
      <c r="J242" s="277">
        <f t="shared" si="87"/>
        <v>0</v>
      </c>
      <c r="K242" s="277">
        <f t="shared" si="87"/>
        <v>0</v>
      </c>
      <c r="L242" s="277">
        <f t="shared" si="87"/>
        <v>0</v>
      </c>
      <c r="M242" s="243">
        <f t="shared" si="40"/>
      </c>
      <c r="N242" s="271"/>
      <c r="O242" s="352">
        <f t="shared" si="88"/>
        <v>0</v>
      </c>
      <c r="P242" s="357">
        <f t="shared" si="88"/>
        <v>0</v>
      </c>
      <c r="Q242" s="357">
        <f t="shared" si="88"/>
        <v>0</v>
      </c>
      <c r="R242" s="357">
        <f t="shared" si="88"/>
        <v>0</v>
      </c>
      <c r="S242" s="271"/>
      <c r="T242" s="352">
        <f t="shared" si="89"/>
        <v>0</v>
      </c>
      <c r="U242" s="352">
        <f t="shared" si="89"/>
        <v>0</v>
      </c>
      <c r="V242" s="352">
        <f t="shared" si="89"/>
        <v>0</v>
      </c>
      <c r="W242" s="352">
        <f t="shared" si="89"/>
        <v>0</v>
      </c>
      <c r="X242" s="352">
        <f t="shared" si="89"/>
        <v>0</v>
      </c>
      <c r="Y242" s="352">
        <f t="shared" si="89"/>
        <v>0</v>
      </c>
      <c r="Z242" s="352">
        <f t="shared" si="89"/>
        <v>0</v>
      </c>
      <c r="AA242" s="349">
        <f t="shared" si="45"/>
        <v>0</v>
      </c>
      <c r="AB242" s="274"/>
    </row>
    <row r="243" spans="1:27" ht="18.75" thickBot="1">
      <c r="A243" s="273">
        <v>400</v>
      </c>
      <c r="B243" s="147"/>
      <c r="C243" s="177">
        <v>3303</v>
      </c>
      <c r="D243" s="361" t="s">
        <v>366</v>
      </c>
      <c r="E243" s="539">
        <f t="shared" si="87"/>
        <v>0</v>
      </c>
      <c r="F243" s="277">
        <f t="shared" si="87"/>
        <v>0</v>
      </c>
      <c r="G243" s="277">
        <f t="shared" si="87"/>
        <v>0</v>
      </c>
      <c r="H243" s="277">
        <f t="shared" si="87"/>
        <v>0</v>
      </c>
      <c r="I243" s="277">
        <f t="shared" si="87"/>
        <v>0</v>
      </c>
      <c r="J243" s="277">
        <f t="shared" si="87"/>
        <v>0</v>
      </c>
      <c r="K243" s="277">
        <f t="shared" si="87"/>
        <v>0</v>
      </c>
      <c r="L243" s="277">
        <f t="shared" si="87"/>
        <v>0</v>
      </c>
      <c r="M243" s="243">
        <f t="shared" si="40"/>
      </c>
      <c r="N243" s="271"/>
      <c r="O243" s="352">
        <f t="shared" si="88"/>
        <v>0</v>
      </c>
      <c r="P243" s="357">
        <f t="shared" si="88"/>
        <v>0</v>
      </c>
      <c r="Q243" s="357">
        <f t="shared" si="88"/>
        <v>0</v>
      </c>
      <c r="R243" s="357">
        <f t="shared" si="88"/>
        <v>0</v>
      </c>
      <c r="S243" s="271"/>
      <c r="T243" s="352">
        <f t="shared" si="89"/>
        <v>0</v>
      </c>
      <c r="U243" s="352">
        <f t="shared" si="89"/>
        <v>0</v>
      </c>
      <c r="V243" s="352">
        <f t="shared" si="89"/>
        <v>0</v>
      </c>
      <c r="W243" s="352">
        <f t="shared" si="89"/>
        <v>0</v>
      </c>
      <c r="X243" s="352">
        <f t="shared" si="89"/>
        <v>0</v>
      </c>
      <c r="Y243" s="352">
        <f t="shared" si="89"/>
        <v>0</v>
      </c>
      <c r="Z243" s="352">
        <f t="shared" si="89"/>
        <v>0</v>
      </c>
      <c r="AA243" s="349">
        <f t="shared" si="45"/>
        <v>0</v>
      </c>
    </row>
    <row r="244" spans="1:27" ht="18.75" thickBot="1">
      <c r="A244" s="273">
        <v>401</v>
      </c>
      <c r="B244" s="147"/>
      <c r="C244" s="175">
        <v>3304</v>
      </c>
      <c r="D244" s="543" t="s">
        <v>367</v>
      </c>
      <c r="E244" s="539">
        <f t="shared" si="87"/>
        <v>0</v>
      </c>
      <c r="F244" s="277">
        <f t="shared" si="87"/>
        <v>0</v>
      </c>
      <c r="G244" s="277">
        <f t="shared" si="87"/>
        <v>0</v>
      </c>
      <c r="H244" s="277">
        <f t="shared" si="87"/>
        <v>0</v>
      </c>
      <c r="I244" s="277">
        <f t="shared" si="87"/>
        <v>0</v>
      </c>
      <c r="J244" s="277">
        <f t="shared" si="87"/>
        <v>0</v>
      </c>
      <c r="K244" s="277">
        <f t="shared" si="87"/>
        <v>0</v>
      </c>
      <c r="L244" s="277">
        <f t="shared" si="87"/>
        <v>0</v>
      </c>
      <c r="M244" s="243">
        <f t="shared" si="40"/>
      </c>
      <c r="N244" s="271"/>
      <c r="O244" s="352">
        <f t="shared" si="88"/>
        <v>0</v>
      </c>
      <c r="P244" s="357">
        <f t="shared" si="88"/>
        <v>0</v>
      </c>
      <c r="Q244" s="357">
        <f t="shared" si="88"/>
        <v>0</v>
      </c>
      <c r="R244" s="357">
        <f t="shared" si="88"/>
        <v>0</v>
      </c>
      <c r="S244" s="271"/>
      <c r="T244" s="352">
        <f t="shared" si="89"/>
        <v>0</v>
      </c>
      <c r="U244" s="352">
        <f t="shared" si="89"/>
        <v>0</v>
      </c>
      <c r="V244" s="352">
        <f t="shared" si="89"/>
        <v>0</v>
      </c>
      <c r="W244" s="352">
        <f t="shared" si="89"/>
        <v>0</v>
      </c>
      <c r="X244" s="352">
        <f t="shared" si="89"/>
        <v>0</v>
      </c>
      <c r="Y244" s="352">
        <f t="shared" si="89"/>
        <v>0</v>
      </c>
      <c r="Z244" s="352">
        <f t="shared" si="89"/>
        <v>0</v>
      </c>
      <c r="AA244" s="349">
        <f t="shared" si="45"/>
        <v>0</v>
      </c>
    </row>
    <row r="245" spans="1:27" ht="30.75" thickBot="1">
      <c r="A245" s="273">
        <v>402</v>
      </c>
      <c r="B245" s="147"/>
      <c r="C245" s="146">
        <v>3305</v>
      </c>
      <c r="D245" s="544" t="s">
        <v>368</v>
      </c>
      <c r="E245" s="539">
        <f t="shared" si="87"/>
        <v>0</v>
      </c>
      <c r="F245" s="277">
        <f t="shared" si="87"/>
        <v>0</v>
      </c>
      <c r="G245" s="277">
        <f t="shared" si="87"/>
        <v>0</v>
      </c>
      <c r="H245" s="277">
        <f t="shared" si="87"/>
        <v>0</v>
      </c>
      <c r="I245" s="277">
        <f t="shared" si="87"/>
        <v>0</v>
      </c>
      <c r="J245" s="277">
        <f t="shared" si="87"/>
        <v>0</v>
      </c>
      <c r="K245" s="277">
        <f t="shared" si="87"/>
        <v>0</v>
      </c>
      <c r="L245" s="277">
        <f t="shared" si="87"/>
        <v>0</v>
      </c>
      <c r="M245" s="243">
        <f t="shared" si="40"/>
      </c>
      <c r="N245" s="271"/>
      <c r="O245" s="352">
        <f t="shared" si="88"/>
        <v>0</v>
      </c>
      <c r="P245" s="357">
        <f t="shared" si="88"/>
        <v>0</v>
      </c>
      <c r="Q245" s="357">
        <f t="shared" si="88"/>
        <v>0</v>
      </c>
      <c r="R245" s="357">
        <f t="shared" si="88"/>
        <v>0</v>
      </c>
      <c r="S245" s="271"/>
      <c r="T245" s="352">
        <f t="shared" si="89"/>
        <v>0</v>
      </c>
      <c r="U245" s="352">
        <f t="shared" si="89"/>
        <v>0</v>
      </c>
      <c r="V245" s="352">
        <f t="shared" si="89"/>
        <v>0</v>
      </c>
      <c r="W245" s="352">
        <f t="shared" si="89"/>
        <v>0</v>
      </c>
      <c r="X245" s="352">
        <f t="shared" si="89"/>
        <v>0</v>
      </c>
      <c r="Y245" s="352">
        <f t="shared" si="89"/>
        <v>0</v>
      </c>
      <c r="Z245" s="352">
        <f t="shared" si="89"/>
        <v>0</v>
      </c>
      <c r="AA245" s="349">
        <f aca="true" t="shared" si="90" ref="AA245:AA289">W245-X245-Y245-Z245</f>
        <v>0</v>
      </c>
    </row>
    <row r="246" spans="1:28" s="274" customFormat="1" ht="18.75" thickBot="1">
      <c r="A246" s="368">
        <v>404</v>
      </c>
      <c r="B246" s="147"/>
      <c r="C246" s="146">
        <v>3306</v>
      </c>
      <c r="D246" s="544" t="s">
        <v>369</v>
      </c>
      <c r="E246" s="539">
        <f t="shared" si="87"/>
        <v>0</v>
      </c>
      <c r="F246" s="277">
        <f t="shared" si="87"/>
        <v>0</v>
      </c>
      <c r="G246" s="277">
        <f t="shared" si="87"/>
        <v>0</v>
      </c>
      <c r="H246" s="277">
        <f t="shared" si="87"/>
        <v>0</v>
      </c>
      <c r="I246" s="277">
        <f t="shared" si="87"/>
        <v>0</v>
      </c>
      <c r="J246" s="277">
        <f t="shared" si="87"/>
        <v>0</v>
      </c>
      <c r="K246" s="277">
        <f t="shared" si="87"/>
        <v>0</v>
      </c>
      <c r="L246" s="277">
        <f t="shared" si="87"/>
        <v>0</v>
      </c>
      <c r="M246" s="243">
        <f aca="true" t="shared" si="91" ref="M246:M292">(IF($E246&lt;&gt;0,$M$2,IF($L246&lt;&gt;0,$M$2,"")))</f>
      </c>
      <c r="N246" s="271"/>
      <c r="O246" s="352">
        <f t="shared" si="88"/>
        <v>0</v>
      </c>
      <c r="P246" s="357">
        <f t="shared" si="88"/>
        <v>0</v>
      </c>
      <c r="Q246" s="357">
        <f t="shared" si="88"/>
        <v>0</v>
      </c>
      <c r="R246" s="357">
        <f t="shared" si="88"/>
        <v>0</v>
      </c>
      <c r="S246" s="271"/>
      <c r="T246" s="352">
        <f t="shared" si="89"/>
        <v>0</v>
      </c>
      <c r="U246" s="352">
        <f t="shared" si="89"/>
        <v>0</v>
      </c>
      <c r="V246" s="352">
        <f t="shared" si="89"/>
        <v>0</v>
      </c>
      <c r="W246" s="352">
        <f t="shared" si="89"/>
        <v>0</v>
      </c>
      <c r="X246" s="352">
        <f t="shared" si="89"/>
        <v>0</v>
      </c>
      <c r="Y246" s="352">
        <f t="shared" si="89"/>
        <v>0</v>
      </c>
      <c r="Z246" s="352">
        <f t="shared" si="89"/>
        <v>0</v>
      </c>
      <c r="AA246" s="349">
        <f t="shared" si="90"/>
        <v>0</v>
      </c>
      <c r="AB246" s="237"/>
    </row>
    <row r="247" spans="1:28" s="274" customFormat="1" ht="18.75" thickBot="1">
      <c r="A247" s="368">
        <v>404</v>
      </c>
      <c r="B247" s="143">
        <v>3900</v>
      </c>
      <c r="C247" s="883" t="s">
        <v>370</v>
      </c>
      <c r="D247" s="883"/>
      <c r="E247" s="540">
        <f aca="true" t="shared" si="92" ref="E247:L250">SUMIF($B$598:$B$12304,$B247,E$598:E$12304)</f>
        <v>0</v>
      </c>
      <c r="F247" s="353">
        <f t="shared" si="92"/>
        <v>0</v>
      </c>
      <c r="G247" s="353">
        <f t="shared" si="92"/>
        <v>0</v>
      </c>
      <c r="H247" s="353">
        <f t="shared" si="92"/>
        <v>0</v>
      </c>
      <c r="I247" s="353">
        <f t="shared" si="92"/>
        <v>0</v>
      </c>
      <c r="J247" s="353">
        <f t="shared" si="92"/>
        <v>0</v>
      </c>
      <c r="K247" s="353">
        <f t="shared" si="92"/>
        <v>0</v>
      </c>
      <c r="L247" s="353">
        <f t="shared" si="92"/>
        <v>0</v>
      </c>
      <c r="M247" s="243">
        <f t="shared" si="91"/>
      </c>
      <c r="N247" s="271"/>
      <c r="O247" s="354">
        <f aca="true" t="shared" si="93" ref="O247:R250">SUMIF($B$598:$B$12304,$B247,O$598:O$12304)</f>
        <v>0</v>
      </c>
      <c r="P247" s="355">
        <f t="shared" si="93"/>
        <v>0</v>
      </c>
      <c r="Q247" s="355">
        <f t="shared" si="93"/>
        <v>0</v>
      </c>
      <c r="R247" s="355">
        <f t="shared" si="93"/>
        <v>0</v>
      </c>
      <c r="S247" s="271"/>
      <c r="T247" s="354">
        <f aca="true" t="shared" si="94" ref="T247:Z250">SUMIF($B$598:$B$12304,$B247,T$598:T$12304)</f>
        <v>0</v>
      </c>
      <c r="U247" s="354">
        <f t="shared" si="94"/>
        <v>0</v>
      </c>
      <c r="V247" s="354">
        <f t="shared" si="94"/>
        <v>0</v>
      </c>
      <c r="W247" s="354">
        <f t="shared" si="94"/>
        <v>0</v>
      </c>
      <c r="X247" s="354">
        <f t="shared" si="94"/>
        <v>0</v>
      </c>
      <c r="Y247" s="354">
        <f t="shared" si="94"/>
        <v>0</v>
      </c>
      <c r="Z247" s="354">
        <f t="shared" si="94"/>
        <v>0</v>
      </c>
      <c r="AA247" s="349">
        <f t="shared" si="90"/>
        <v>0</v>
      </c>
      <c r="AB247" s="237"/>
    </row>
    <row r="248" spans="1:27" s="274" customFormat="1" ht="18.75" thickBot="1">
      <c r="A248" s="289">
        <v>440</v>
      </c>
      <c r="B248" s="143">
        <v>4000</v>
      </c>
      <c r="C248" s="883" t="s">
        <v>371</v>
      </c>
      <c r="D248" s="883"/>
      <c r="E248" s="540">
        <f t="shared" si="92"/>
        <v>0</v>
      </c>
      <c r="F248" s="353">
        <f t="shared" si="92"/>
        <v>0</v>
      </c>
      <c r="G248" s="353">
        <f t="shared" si="92"/>
        <v>0</v>
      </c>
      <c r="H248" s="353">
        <f t="shared" si="92"/>
        <v>0</v>
      </c>
      <c r="I248" s="353">
        <f t="shared" si="92"/>
        <v>0</v>
      </c>
      <c r="J248" s="353">
        <f t="shared" si="92"/>
        <v>0</v>
      </c>
      <c r="K248" s="353">
        <f t="shared" si="92"/>
        <v>0</v>
      </c>
      <c r="L248" s="353">
        <f t="shared" si="92"/>
        <v>0</v>
      </c>
      <c r="M248" s="243">
        <f t="shared" si="91"/>
      </c>
      <c r="N248" s="271"/>
      <c r="O248" s="354">
        <f t="shared" si="93"/>
        <v>0</v>
      </c>
      <c r="P248" s="355">
        <f t="shared" si="93"/>
        <v>0</v>
      </c>
      <c r="Q248" s="355">
        <f t="shared" si="93"/>
        <v>0</v>
      </c>
      <c r="R248" s="355">
        <f t="shared" si="93"/>
        <v>0</v>
      </c>
      <c r="S248" s="271"/>
      <c r="T248" s="356">
        <f t="shared" si="94"/>
        <v>0</v>
      </c>
      <c r="U248" s="356">
        <f t="shared" si="94"/>
        <v>0</v>
      </c>
      <c r="V248" s="356">
        <f t="shared" si="94"/>
        <v>0</v>
      </c>
      <c r="W248" s="356">
        <f t="shared" si="94"/>
        <v>0</v>
      </c>
      <c r="X248" s="356">
        <f t="shared" si="94"/>
        <v>0</v>
      </c>
      <c r="Y248" s="356">
        <f t="shared" si="94"/>
        <v>0</v>
      </c>
      <c r="Z248" s="356">
        <f t="shared" si="94"/>
        <v>0</v>
      </c>
      <c r="AA248" s="349">
        <f t="shared" si="90"/>
        <v>0</v>
      </c>
    </row>
    <row r="249" spans="1:27" s="274" customFormat="1" ht="18.75" thickBot="1">
      <c r="A249" s="289">
        <v>450</v>
      </c>
      <c r="B249" s="143">
        <v>4100</v>
      </c>
      <c r="C249" s="883" t="s">
        <v>372</v>
      </c>
      <c r="D249" s="883"/>
      <c r="E249" s="540">
        <f t="shared" si="92"/>
        <v>0</v>
      </c>
      <c r="F249" s="353">
        <f t="shared" si="92"/>
        <v>0</v>
      </c>
      <c r="G249" s="353">
        <f t="shared" si="92"/>
        <v>0</v>
      </c>
      <c r="H249" s="353">
        <f t="shared" si="92"/>
        <v>0</v>
      </c>
      <c r="I249" s="353">
        <f t="shared" si="92"/>
        <v>0</v>
      </c>
      <c r="J249" s="353">
        <f t="shared" si="92"/>
        <v>0</v>
      </c>
      <c r="K249" s="353">
        <f t="shared" si="92"/>
        <v>0</v>
      </c>
      <c r="L249" s="353">
        <f t="shared" si="92"/>
        <v>0</v>
      </c>
      <c r="M249" s="243">
        <f t="shared" si="91"/>
      </c>
      <c r="N249" s="271"/>
      <c r="O249" s="356">
        <f t="shared" si="93"/>
        <v>0</v>
      </c>
      <c r="P249" s="367">
        <f t="shared" si="93"/>
        <v>0</v>
      </c>
      <c r="Q249" s="367">
        <f t="shared" si="93"/>
        <v>0</v>
      </c>
      <c r="R249" s="367">
        <f t="shared" si="93"/>
        <v>0</v>
      </c>
      <c r="S249" s="271"/>
      <c r="T249" s="356">
        <f t="shared" si="94"/>
        <v>0</v>
      </c>
      <c r="U249" s="356">
        <f t="shared" si="94"/>
        <v>0</v>
      </c>
      <c r="V249" s="356">
        <f t="shared" si="94"/>
        <v>0</v>
      </c>
      <c r="W249" s="356">
        <f t="shared" si="94"/>
        <v>0</v>
      </c>
      <c r="X249" s="356">
        <f t="shared" si="94"/>
        <v>0</v>
      </c>
      <c r="Y249" s="356">
        <f t="shared" si="94"/>
        <v>0</v>
      </c>
      <c r="Z249" s="356">
        <f t="shared" si="94"/>
        <v>0</v>
      </c>
      <c r="AA249" s="349">
        <f t="shared" si="90"/>
        <v>0</v>
      </c>
    </row>
    <row r="250" spans="1:27" s="274" customFormat="1" ht="18.75" thickBot="1">
      <c r="A250" s="289">
        <v>495</v>
      </c>
      <c r="B250" s="143">
        <v>4200</v>
      </c>
      <c r="C250" s="888" t="s">
        <v>373</v>
      </c>
      <c r="D250" s="888"/>
      <c r="E250" s="540">
        <f t="shared" si="92"/>
        <v>0</v>
      </c>
      <c r="F250" s="353">
        <f t="shared" si="92"/>
        <v>0</v>
      </c>
      <c r="G250" s="353">
        <f t="shared" si="92"/>
        <v>0</v>
      </c>
      <c r="H250" s="353">
        <f t="shared" si="92"/>
        <v>0</v>
      </c>
      <c r="I250" s="353">
        <f t="shared" si="92"/>
        <v>0</v>
      </c>
      <c r="J250" s="353">
        <f t="shared" si="92"/>
        <v>0</v>
      </c>
      <c r="K250" s="353">
        <f t="shared" si="92"/>
        <v>0</v>
      </c>
      <c r="L250" s="353">
        <f t="shared" si="92"/>
        <v>0</v>
      </c>
      <c r="M250" s="243">
        <f t="shared" si="91"/>
      </c>
      <c r="N250" s="271"/>
      <c r="O250" s="354">
        <f t="shared" si="93"/>
        <v>0</v>
      </c>
      <c r="P250" s="355">
        <f t="shared" si="93"/>
        <v>0</v>
      </c>
      <c r="Q250" s="355">
        <f t="shared" si="93"/>
        <v>0</v>
      </c>
      <c r="R250" s="355">
        <f t="shared" si="93"/>
        <v>0</v>
      </c>
      <c r="S250" s="271"/>
      <c r="T250" s="354">
        <f t="shared" si="94"/>
        <v>0</v>
      </c>
      <c r="U250" s="354">
        <f t="shared" si="94"/>
        <v>0</v>
      </c>
      <c r="V250" s="354">
        <f t="shared" si="94"/>
        <v>0</v>
      </c>
      <c r="W250" s="354">
        <f t="shared" si="94"/>
        <v>0</v>
      </c>
      <c r="X250" s="354">
        <f t="shared" si="94"/>
        <v>0</v>
      </c>
      <c r="Y250" s="354">
        <f t="shared" si="94"/>
        <v>0</v>
      </c>
      <c r="Z250" s="354">
        <f t="shared" si="94"/>
        <v>0</v>
      </c>
      <c r="AA250" s="349">
        <f t="shared" si="90"/>
        <v>0</v>
      </c>
    </row>
    <row r="251" spans="1:28" ht="18.75" thickBot="1">
      <c r="A251" s="290">
        <v>500</v>
      </c>
      <c r="B251" s="182"/>
      <c r="C251" s="148">
        <v>4201</v>
      </c>
      <c r="D251" s="141" t="s">
        <v>374</v>
      </c>
      <c r="E251" s="539">
        <f aca="true" t="shared" si="95" ref="E251:L256">SUMIF($C$598:$C$12304,$C251,E$598:E$12304)</f>
        <v>0</v>
      </c>
      <c r="F251" s="277">
        <f t="shared" si="95"/>
        <v>0</v>
      </c>
      <c r="G251" s="277">
        <f t="shared" si="95"/>
        <v>0</v>
      </c>
      <c r="H251" s="277">
        <f t="shared" si="95"/>
        <v>0</v>
      </c>
      <c r="I251" s="277">
        <f t="shared" si="95"/>
        <v>0</v>
      </c>
      <c r="J251" s="277">
        <f t="shared" si="95"/>
        <v>0</v>
      </c>
      <c r="K251" s="277">
        <f t="shared" si="95"/>
        <v>0</v>
      </c>
      <c r="L251" s="277">
        <f t="shared" si="95"/>
        <v>0</v>
      </c>
      <c r="M251" s="243">
        <f t="shared" si="91"/>
      </c>
      <c r="N251" s="271"/>
      <c r="O251" s="350">
        <f aca="true" t="shared" si="96" ref="O251:R256">SUMIF($C$598:$C$12304,$C251,O$598:O$12304)</f>
        <v>0</v>
      </c>
      <c r="P251" s="351">
        <f t="shared" si="96"/>
        <v>0</v>
      </c>
      <c r="Q251" s="351">
        <f t="shared" si="96"/>
        <v>0</v>
      </c>
      <c r="R251" s="351">
        <f t="shared" si="96"/>
        <v>0</v>
      </c>
      <c r="S251" s="271"/>
      <c r="T251" s="350">
        <f aca="true" t="shared" si="97" ref="T251:Z256">SUMIF($C$598:$C$12304,$C251,T$598:T$12304)</f>
        <v>0</v>
      </c>
      <c r="U251" s="350">
        <f t="shared" si="97"/>
        <v>0</v>
      </c>
      <c r="V251" s="350">
        <f t="shared" si="97"/>
        <v>0</v>
      </c>
      <c r="W251" s="350">
        <f t="shared" si="97"/>
        <v>0</v>
      </c>
      <c r="X251" s="350">
        <f t="shared" si="97"/>
        <v>0</v>
      </c>
      <c r="Y251" s="350">
        <f t="shared" si="97"/>
        <v>0</v>
      </c>
      <c r="Z251" s="350">
        <f t="shared" si="97"/>
        <v>0</v>
      </c>
      <c r="AA251" s="349">
        <f t="shared" si="90"/>
        <v>0</v>
      </c>
      <c r="AB251" s="274"/>
    </row>
    <row r="252" spans="1:28" ht="18.75" thickBot="1">
      <c r="A252" s="290">
        <v>505</v>
      </c>
      <c r="B252" s="182"/>
      <c r="C252" s="140">
        <v>4202</v>
      </c>
      <c r="D252" s="142" t="s">
        <v>375</v>
      </c>
      <c r="E252" s="539">
        <f t="shared" si="95"/>
        <v>0</v>
      </c>
      <c r="F252" s="277">
        <f t="shared" si="95"/>
        <v>0</v>
      </c>
      <c r="G252" s="277">
        <f t="shared" si="95"/>
        <v>0</v>
      </c>
      <c r="H252" s="277">
        <f t="shared" si="95"/>
        <v>0</v>
      </c>
      <c r="I252" s="277">
        <f t="shared" si="95"/>
        <v>0</v>
      </c>
      <c r="J252" s="277">
        <f t="shared" si="95"/>
        <v>0</v>
      </c>
      <c r="K252" s="277">
        <f t="shared" si="95"/>
        <v>0</v>
      </c>
      <c r="L252" s="277">
        <f t="shared" si="95"/>
        <v>0</v>
      </c>
      <c r="M252" s="243">
        <f t="shared" si="91"/>
      </c>
      <c r="N252" s="271"/>
      <c r="O252" s="350">
        <f t="shared" si="96"/>
        <v>0</v>
      </c>
      <c r="P252" s="351">
        <f t="shared" si="96"/>
        <v>0</v>
      </c>
      <c r="Q252" s="351">
        <f t="shared" si="96"/>
        <v>0</v>
      </c>
      <c r="R252" s="351">
        <f t="shared" si="96"/>
        <v>0</v>
      </c>
      <c r="S252" s="271"/>
      <c r="T252" s="350">
        <f t="shared" si="97"/>
        <v>0</v>
      </c>
      <c r="U252" s="350">
        <f t="shared" si="97"/>
        <v>0</v>
      </c>
      <c r="V252" s="350">
        <f t="shared" si="97"/>
        <v>0</v>
      </c>
      <c r="W252" s="350">
        <f t="shared" si="97"/>
        <v>0</v>
      </c>
      <c r="X252" s="350">
        <f t="shared" si="97"/>
        <v>0</v>
      </c>
      <c r="Y252" s="350">
        <f t="shared" si="97"/>
        <v>0</v>
      </c>
      <c r="Z252" s="350">
        <f t="shared" si="97"/>
        <v>0</v>
      </c>
      <c r="AA252" s="349">
        <f t="shared" si="90"/>
        <v>0</v>
      </c>
      <c r="AB252" s="274"/>
    </row>
    <row r="253" spans="1:27" ht="18.75" thickBot="1">
      <c r="A253" s="290">
        <v>510</v>
      </c>
      <c r="B253" s="182"/>
      <c r="C253" s="140">
        <v>4214</v>
      </c>
      <c r="D253" s="142" t="s">
        <v>376</v>
      </c>
      <c r="E253" s="539">
        <f t="shared" si="95"/>
        <v>0</v>
      </c>
      <c r="F253" s="277">
        <f t="shared" si="95"/>
        <v>0</v>
      </c>
      <c r="G253" s="277">
        <f t="shared" si="95"/>
        <v>0</v>
      </c>
      <c r="H253" s="277">
        <f t="shared" si="95"/>
        <v>0</v>
      </c>
      <c r="I253" s="277">
        <f t="shared" si="95"/>
        <v>0</v>
      </c>
      <c r="J253" s="277">
        <f t="shared" si="95"/>
        <v>0</v>
      </c>
      <c r="K253" s="277">
        <f t="shared" si="95"/>
        <v>0</v>
      </c>
      <c r="L253" s="277">
        <f t="shared" si="95"/>
        <v>0</v>
      </c>
      <c r="M253" s="243">
        <f t="shared" si="91"/>
      </c>
      <c r="N253" s="271"/>
      <c r="O253" s="350">
        <f t="shared" si="96"/>
        <v>0</v>
      </c>
      <c r="P253" s="351">
        <f t="shared" si="96"/>
        <v>0</v>
      </c>
      <c r="Q253" s="351">
        <f t="shared" si="96"/>
        <v>0</v>
      </c>
      <c r="R253" s="351">
        <f t="shared" si="96"/>
        <v>0</v>
      </c>
      <c r="S253" s="271"/>
      <c r="T253" s="350">
        <f t="shared" si="97"/>
        <v>0</v>
      </c>
      <c r="U253" s="350">
        <f t="shared" si="97"/>
        <v>0</v>
      </c>
      <c r="V253" s="350">
        <f t="shared" si="97"/>
        <v>0</v>
      </c>
      <c r="W253" s="350">
        <f t="shared" si="97"/>
        <v>0</v>
      </c>
      <c r="X253" s="350">
        <f t="shared" si="97"/>
        <v>0</v>
      </c>
      <c r="Y253" s="350">
        <f t="shared" si="97"/>
        <v>0</v>
      </c>
      <c r="Z253" s="350">
        <f t="shared" si="97"/>
        <v>0</v>
      </c>
      <c r="AA253" s="349">
        <f t="shared" si="90"/>
        <v>0</v>
      </c>
    </row>
    <row r="254" spans="1:27" ht="18.75" thickBot="1">
      <c r="A254" s="290">
        <v>515</v>
      </c>
      <c r="B254" s="182"/>
      <c r="C254" s="140">
        <v>4217</v>
      </c>
      <c r="D254" s="142" t="s">
        <v>377</v>
      </c>
      <c r="E254" s="539">
        <f t="shared" si="95"/>
        <v>0</v>
      </c>
      <c r="F254" s="277">
        <f t="shared" si="95"/>
        <v>0</v>
      </c>
      <c r="G254" s="277">
        <f t="shared" si="95"/>
        <v>0</v>
      </c>
      <c r="H254" s="277">
        <f t="shared" si="95"/>
        <v>0</v>
      </c>
      <c r="I254" s="277">
        <f t="shared" si="95"/>
        <v>0</v>
      </c>
      <c r="J254" s="277">
        <f t="shared" si="95"/>
        <v>0</v>
      </c>
      <c r="K254" s="277">
        <f t="shared" si="95"/>
        <v>0</v>
      </c>
      <c r="L254" s="277">
        <f t="shared" si="95"/>
        <v>0</v>
      </c>
      <c r="M254" s="243">
        <f t="shared" si="91"/>
      </c>
      <c r="N254" s="271"/>
      <c r="O254" s="350">
        <f t="shared" si="96"/>
        <v>0</v>
      </c>
      <c r="P254" s="351">
        <f t="shared" si="96"/>
        <v>0</v>
      </c>
      <c r="Q254" s="351">
        <f t="shared" si="96"/>
        <v>0</v>
      </c>
      <c r="R254" s="351">
        <f t="shared" si="96"/>
        <v>0</v>
      </c>
      <c r="S254" s="271"/>
      <c r="T254" s="350">
        <f t="shared" si="97"/>
        <v>0</v>
      </c>
      <c r="U254" s="350">
        <f t="shared" si="97"/>
        <v>0</v>
      </c>
      <c r="V254" s="350">
        <f t="shared" si="97"/>
        <v>0</v>
      </c>
      <c r="W254" s="350">
        <f t="shared" si="97"/>
        <v>0</v>
      </c>
      <c r="X254" s="350">
        <f t="shared" si="97"/>
        <v>0</v>
      </c>
      <c r="Y254" s="350">
        <f t="shared" si="97"/>
        <v>0</v>
      </c>
      <c r="Z254" s="350">
        <f t="shared" si="97"/>
        <v>0</v>
      </c>
      <c r="AA254" s="349">
        <f t="shared" si="90"/>
        <v>0</v>
      </c>
    </row>
    <row r="255" spans="1:27" ht="32.25" thickBot="1">
      <c r="A255" s="290">
        <v>520</v>
      </c>
      <c r="B255" s="182"/>
      <c r="C255" s="140">
        <v>4218</v>
      </c>
      <c r="D255" s="149" t="s">
        <v>378</v>
      </c>
      <c r="E255" s="539">
        <f t="shared" si="95"/>
        <v>0</v>
      </c>
      <c r="F255" s="277">
        <f t="shared" si="95"/>
        <v>0</v>
      </c>
      <c r="G255" s="277">
        <f t="shared" si="95"/>
        <v>0</v>
      </c>
      <c r="H255" s="277">
        <f t="shared" si="95"/>
        <v>0</v>
      </c>
      <c r="I255" s="277">
        <f t="shared" si="95"/>
        <v>0</v>
      </c>
      <c r="J255" s="277">
        <f t="shared" si="95"/>
        <v>0</v>
      </c>
      <c r="K255" s="277">
        <f t="shared" si="95"/>
        <v>0</v>
      </c>
      <c r="L255" s="277">
        <f t="shared" si="95"/>
        <v>0</v>
      </c>
      <c r="M255" s="243">
        <f t="shared" si="91"/>
      </c>
      <c r="N255" s="271"/>
      <c r="O255" s="350">
        <f t="shared" si="96"/>
        <v>0</v>
      </c>
      <c r="P255" s="351">
        <f t="shared" si="96"/>
        <v>0</v>
      </c>
      <c r="Q255" s="351">
        <f t="shared" si="96"/>
        <v>0</v>
      </c>
      <c r="R255" s="351">
        <f t="shared" si="96"/>
        <v>0</v>
      </c>
      <c r="S255" s="271"/>
      <c r="T255" s="350">
        <f t="shared" si="97"/>
        <v>0</v>
      </c>
      <c r="U255" s="350">
        <f t="shared" si="97"/>
        <v>0</v>
      </c>
      <c r="V255" s="350">
        <f t="shared" si="97"/>
        <v>0</v>
      </c>
      <c r="W255" s="350">
        <f t="shared" si="97"/>
        <v>0</v>
      </c>
      <c r="X255" s="350">
        <f t="shared" si="97"/>
        <v>0</v>
      </c>
      <c r="Y255" s="350">
        <f t="shared" si="97"/>
        <v>0</v>
      </c>
      <c r="Z255" s="350">
        <f t="shared" si="97"/>
        <v>0</v>
      </c>
      <c r="AA255" s="349">
        <f t="shared" si="90"/>
        <v>0</v>
      </c>
    </row>
    <row r="256" spans="1:27" ht="18.75" thickBot="1">
      <c r="A256" s="290">
        <v>525</v>
      </c>
      <c r="B256" s="182"/>
      <c r="C256" s="140">
        <v>4219</v>
      </c>
      <c r="D256" s="162" t="s">
        <v>379</v>
      </c>
      <c r="E256" s="539">
        <f t="shared" si="95"/>
        <v>0</v>
      </c>
      <c r="F256" s="277">
        <f t="shared" si="95"/>
        <v>0</v>
      </c>
      <c r="G256" s="277">
        <f t="shared" si="95"/>
        <v>0</v>
      </c>
      <c r="H256" s="277">
        <f t="shared" si="95"/>
        <v>0</v>
      </c>
      <c r="I256" s="277">
        <f t="shared" si="95"/>
        <v>0</v>
      </c>
      <c r="J256" s="277">
        <f t="shared" si="95"/>
        <v>0</v>
      </c>
      <c r="K256" s="277">
        <f t="shared" si="95"/>
        <v>0</v>
      </c>
      <c r="L256" s="277">
        <f t="shared" si="95"/>
        <v>0</v>
      </c>
      <c r="M256" s="243">
        <f t="shared" si="91"/>
      </c>
      <c r="N256" s="271"/>
      <c r="O256" s="350">
        <f t="shared" si="96"/>
        <v>0</v>
      </c>
      <c r="P256" s="351">
        <f t="shared" si="96"/>
        <v>0</v>
      </c>
      <c r="Q256" s="351">
        <f t="shared" si="96"/>
        <v>0</v>
      </c>
      <c r="R256" s="351">
        <f t="shared" si="96"/>
        <v>0</v>
      </c>
      <c r="S256" s="271"/>
      <c r="T256" s="350">
        <f t="shared" si="97"/>
        <v>0</v>
      </c>
      <c r="U256" s="350">
        <f t="shared" si="97"/>
        <v>0</v>
      </c>
      <c r="V256" s="350">
        <f t="shared" si="97"/>
        <v>0</v>
      </c>
      <c r="W256" s="350">
        <f t="shared" si="97"/>
        <v>0</v>
      </c>
      <c r="X256" s="350">
        <f t="shared" si="97"/>
        <v>0</v>
      </c>
      <c r="Y256" s="350">
        <f t="shared" si="97"/>
        <v>0</v>
      </c>
      <c r="Z256" s="350">
        <f t="shared" si="97"/>
        <v>0</v>
      </c>
      <c r="AA256" s="349">
        <f t="shared" si="90"/>
        <v>0</v>
      </c>
    </row>
    <row r="257" spans="1:28" s="274" customFormat="1" ht="18.75" thickBot="1">
      <c r="A257" s="289">
        <v>635</v>
      </c>
      <c r="B257" s="143">
        <v>4300</v>
      </c>
      <c r="C257" s="884" t="s">
        <v>380</v>
      </c>
      <c r="D257" s="884"/>
      <c r="E257" s="540">
        <f aca="true" t="shared" si="98" ref="E257:L257">SUMIF($B$598:$B$12304,$B257,E$598:E$12304)</f>
        <v>0</v>
      </c>
      <c r="F257" s="353">
        <f t="shared" si="98"/>
        <v>0</v>
      </c>
      <c r="G257" s="353">
        <f t="shared" si="98"/>
        <v>0</v>
      </c>
      <c r="H257" s="353">
        <f t="shared" si="98"/>
        <v>0</v>
      </c>
      <c r="I257" s="353">
        <f t="shared" si="98"/>
        <v>0</v>
      </c>
      <c r="J257" s="353">
        <f t="shared" si="98"/>
        <v>0</v>
      </c>
      <c r="K257" s="353">
        <f t="shared" si="98"/>
        <v>0</v>
      </c>
      <c r="L257" s="353">
        <f t="shared" si="98"/>
        <v>0</v>
      </c>
      <c r="M257" s="243">
        <f t="shared" si="91"/>
      </c>
      <c r="N257" s="271"/>
      <c r="O257" s="354">
        <f>SUMIF($B$598:$B$12304,$B257,O$598:O$12304)</f>
        <v>0</v>
      </c>
      <c r="P257" s="355">
        <f>SUMIF($B$598:$B$12304,$B257,P$598:P$12304)</f>
        <v>0</v>
      </c>
      <c r="Q257" s="355">
        <f>SUMIF($B$598:$B$12304,$B257,Q$598:Q$12304)</f>
        <v>0</v>
      </c>
      <c r="R257" s="355">
        <f>SUMIF($B$598:$B$12304,$B257,R$598:R$12304)</f>
        <v>0</v>
      </c>
      <c r="S257" s="271"/>
      <c r="T257" s="354">
        <f aca="true" t="shared" si="99" ref="T257:Z257">SUMIF($B$598:$B$12304,$B257,T$598:T$12304)</f>
        <v>0</v>
      </c>
      <c r="U257" s="354">
        <f t="shared" si="99"/>
        <v>0</v>
      </c>
      <c r="V257" s="354">
        <f t="shared" si="99"/>
        <v>0</v>
      </c>
      <c r="W257" s="354">
        <f t="shared" si="99"/>
        <v>0</v>
      </c>
      <c r="X257" s="354">
        <f t="shared" si="99"/>
        <v>0</v>
      </c>
      <c r="Y257" s="354">
        <f t="shared" si="99"/>
        <v>0</v>
      </c>
      <c r="Z257" s="354">
        <f t="shared" si="99"/>
        <v>0</v>
      </c>
      <c r="AA257" s="349">
        <f t="shared" si="90"/>
        <v>0</v>
      </c>
      <c r="AB257" s="237"/>
    </row>
    <row r="258" spans="1:27" ht="18.75" thickBot="1">
      <c r="A258" s="290">
        <v>640</v>
      </c>
      <c r="B258" s="182"/>
      <c r="C258" s="148">
        <v>4301</v>
      </c>
      <c r="D258" s="172" t="s">
        <v>381</v>
      </c>
      <c r="E258" s="539">
        <f aca="true" t="shared" si="100" ref="E258:L260">SUMIF($C$598:$C$12304,$C258,E$598:E$12304)</f>
        <v>0</v>
      </c>
      <c r="F258" s="277">
        <f t="shared" si="100"/>
        <v>0</v>
      </c>
      <c r="G258" s="277">
        <f t="shared" si="100"/>
        <v>0</v>
      </c>
      <c r="H258" s="277">
        <f t="shared" si="100"/>
        <v>0</v>
      </c>
      <c r="I258" s="277">
        <f t="shared" si="100"/>
        <v>0</v>
      </c>
      <c r="J258" s="277">
        <f t="shared" si="100"/>
        <v>0</v>
      </c>
      <c r="K258" s="277">
        <f t="shared" si="100"/>
        <v>0</v>
      </c>
      <c r="L258" s="277">
        <f t="shared" si="100"/>
        <v>0</v>
      </c>
      <c r="M258" s="243">
        <f t="shared" si="91"/>
      </c>
      <c r="N258" s="271"/>
      <c r="O258" s="350">
        <f aca="true" t="shared" si="101" ref="O258:R260">SUMIF($C$598:$C$12304,$C258,O$598:O$12304)</f>
        <v>0</v>
      </c>
      <c r="P258" s="351">
        <f t="shared" si="101"/>
        <v>0</v>
      </c>
      <c r="Q258" s="351">
        <f t="shared" si="101"/>
        <v>0</v>
      </c>
      <c r="R258" s="351">
        <f t="shared" si="101"/>
        <v>0</v>
      </c>
      <c r="S258" s="271"/>
      <c r="T258" s="350">
        <f aca="true" t="shared" si="102" ref="T258:Z260">SUMIF($C$598:$C$12304,$C258,T$598:T$12304)</f>
        <v>0</v>
      </c>
      <c r="U258" s="350">
        <f t="shared" si="102"/>
        <v>0</v>
      </c>
      <c r="V258" s="350">
        <f t="shared" si="102"/>
        <v>0</v>
      </c>
      <c r="W258" s="350">
        <f t="shared" si="102"/>
        <v>0</v>
      </c>
      <c r="X258" s="350">
        <f t="shared" si="102"/>
        <v>0</v>
      </c>
      <c r="Y258" s="350">
        <f t="shared" si="102"/>
        <v>0</v>
      </c>
      <c r="Z258" s="350">
        <f t="shared" si="102"/>
        <v>0</v>
      </c>
      <c r="AA258" s="349">
        <f t="shared" si="90"/>
        <v>0</v>
      </c>
    </row>
    <row r="259" spans="1:28" ht="20.25" customHeight="1" thickBot="1">
      <c r="A259" s="290">
        <v>645</v>
      </c>
      <c r="B259" s="182"/>
      <c r="C259" s="140">
        <v>4302</v>
      </c>
      <c r="D259" s="142" t="s">
        <v>382</v>
      </c>
      <c r="E259" s="539">
        <f t="shared" si="100"/>
        <v>0</v>
      </c>
      <c r="F259" s="277">
        <f t="shared" si="100"/>
        <v>0</v>
      </c>
      <c r="G259" s="277">
        <f t="shared" si="100"/>
        <v>0</v>
      </c>
      <c r="H259" s="277">
        <f t="shared" si="100"/>
        <v>0</v>
      </c>
      <c r="I259" s="277">
        <f t="shared" si="100"/>
        <v>0</v>
      </c>
      <c r="J259" s="277">
        <f t="shared" si="100"/>
        <v>0</v>
      </c>
      <c r="K259" s="277">
        <f t="shared" si="100"/>
        <v>0</v>
      </c>
      <c r="L259" s="277">
        <f t="shared" si="100"/>
        <v>0</v>
      </c>
      <c r="M259" s="243">
        <f t="shared" si="91"/>
      </c>
      <c r="N259" s="271"/>
      <c r="O259" s="350">
        <f t="shared" si="101"/>
        <v>0</v>
      </c>
      <c r="P259" s="351">
        <f t="shared" si="101"/>
        <v>0</v>
      </c>
      <c r="Q259" s="351">
        <f t="shared" si="101"/>
        <v>0</v>
      </c>
      <c r="R259" s="351">
        <f t="shared" si="101"/>
        <v>0</v>
      </c>
      <c r="S259" s="271"/>
      <c r="T259" s="350">
        <f t="shared" si="102"/>
        <v>0</v>
      </c>
      <c r="U259" s="350">
        <f t="shared" si="102"/>
        <v>0</v>
      </c>
      <c r="V259" s="350">
        <f t="shared" si="102"/>
        <v>0</v>
      </c>
      <c r="W259" s="350">
        <f t="shared" si="102"/>
        <v>0</v>
      </c>
      <c r="X259" s="350">
        <f t="shared" si="102"/>
        <v>0</v>
      </c>
      <c r="Y259" s="350">
        <f t="shared" si="102"/>
        <v>0</v>
      </c>
      <c r="Z259" s="350">
        <f t="shared" si="102"/>
        <v>0</v>
      </c>
      <c r="AA259" s="349">
        <f t="shared" si="90"/>
        <v>0</v>
      </c>
      <c r="AB259" s="274"/>
    </row>
    <row r="260" spans="1:27" ht="18.75" thickBot="1">
      <c r="A260" s="290">
        <v>650</v>
      </c>
      <c r="B260" s="182"/>
      <c r="C260" s="146">
        <v>4309</v>
      </c>
      <c r="D260" s="152" t="s">
        <v>383</v>
      </c>
      <c r="E260" s="539">
        <f t="shared" si="100"/>
        <v>0</v>
      </c>
      <c r="F260" s="277">
        <f t="shared" si="100"/>
        <v>0</v>
      </c>
      <c r="G260" s="277">
        <f t="shared" si="100"/>
        <v>0</v>
      </c>
      <c r="H260" s="277">
        <f t="shared" si="100"/>
        <v>0</v>
      </c>
      <c r="I260" s="277">
        <f t="shared" si="100"/>
        <v>0</v>
      </c>
      <c r="J260" s="277">
        <f t="shared" si="100"/>
        <v>0</v>
      </c>
      <c r="K260" s="277">
        <f t="shared" si="100"/>
        <v>0</v>
      </c>
      <c r="L260" s="277">
        <f t="shared" si="100"/>
        <v>0</v>
      </c>
      <c r="M260" s="243">
        <f t="shared" si="91"/>
      </c>
      <c r="N260" s="271"/>
      <c r="O260" s="350">
        <f t="shared" si="101"/>
        <v>0</v>
      </c>
      <c r="P260" s="351">
        <f t="shared" si="101"/>
        <v>0</v>
      </c>
      <c r="Q260" s="351">
        <f t="shared" si="101"/>
        <v>0</v>
      </c>
      <c r="R260" s="351">
        <f t="shared" si="101"/>
        <v>0</v>
      </c>
      <c r="S260" s="271"/>
      <c r="T260" s="350">
        <f t="shared" si="102"/>
        <v>0</v>
      </c>
      <c r="U260" s="350">
        <f t="shared" si="102"/>
        <v>0</v>
      </c>
      <c r="V260" s="350">
        <f t="shared" si="102"/>
        <v>0</v>
      </c>
      <c r="W260" s="350">
        <f t="shared" si="102"/>
        <v>0</v>
      </c>
      <c r="X260" s="350">
        <f t="shared" si="102"/>
        <v>0</v>
      </c>
      <c r="Y260" s="350">
        <f t="shared" si="102"/>
        <v>0</v>
      </c>
      <c r="Z260" s="350">
        <f t="shared" si="102"/>
        <v>0</v>
      </c>
      <c r="AA260" s="349">
        <f t="shared" si="90"/>
        <v>0</v>
      </c>
    </row>
    <row r="261" spans="1:28" s="274" customFormat="1" ht="18.75" thickBot="1">
      <c r="A261" s="289">
        <v>655</v>
      </c>
      <c r="B261" s="143">
        <v>4400</v>
      </c>
      <c r="C261" s="889" t="s">
        <v>384</v>
      </c>
      <c r="D261" s="889"/>
      <c r="E261" s="540">
        <f aca="true" t="shared" si="103" ref="E261:L264">SUMIF($B$598:$B$12304,$B261,E$598:E$12304)</f>
        <v>0</v>
      </c>
      <c r="F261" s="353">
        <f t="shared" si="103"/>
        <v>0</v>
      </c>
      <c r="G261" s="353">
        <f t="shared" si="103"/>
        <v>0</v>
      </c>
      <c r="H261" s="353">
        <f t="shared" si="103"/>
        <v>0</v>
      </c>
      <c r="I261" s="353">
        <f t="shared" si="103"/>
        <v>0</v>
      </c>
      <c r="J261" s="353">
        <f t="shared" si="103"/>
        <v>0</v>
      </c>
      <c r="K261" s="353">
        <f t="shared" si="103"/>
        <v>0</v>
      </c>
      <c r="L261" s="353">
        <f t="shared" si="103"/>
        <v>0</v>
      </c>
      <c r="M261" s="243">
        <f t="shared" si="91"/>
      </c>
      <c r="N261" s="271"/>
      <c r="O261" s="354">
        <f aca="true" t="shared" si="104" ref="O261:R264">SUMIF($B$598:$B$12304,$B261,O$598:O$12304)</f>
        <v>0</v>
      </c>
      <c r="P261" s="355">
        <f t="shared" si="104"/>
        <v>0</v>
      </c>
      <c r="Q261" s="355">
        <f t="shared" si="104"/>
        <v>0</v>
      </c>
      <c r="R261" s="355">
        <f t="shared" si="104"/>
        <v>0</v>
      </c>
      <c r="S261" s="271"/>
      <c r="T261" s="354">
        <f aca="true" t="shared" si="105" ref="T261:Z264">SUMIF($B$598:$B$12304,$B261,T$598:T$12304)</f>
        <v>0</v>
      </c>
      <c r="U261" s="354">
        <f t="shared" si="105"/>
        <v>0</v>
      </c>
      <c r="V261" s="354">
        <f t="shared" si="105"/>
        <v>0</v>
      </c>
      <c r="W261" s="354">
        <f t="shared" si="105"/>
        <v>0</v>
      </c>
      <c r="X261" s="354">
        <f t="shared" si="105"/>
        <v>0</v>
      </c>
      <c r="Y261" s="354">
        <f t="shared" si="105"/>
        <v>0</v>
      </c>
      <c r="Z261" s="354">
        <f t="shared" si="105"/>
        <v>0</v>
      </c>
      <c r="AA261" s="349">
        <f t="shared" si="90"/>
        <v>0</v>
      </c>
      <c r="AB261" s="237"/>
    </row>
    <row r="262" spans="1:28" s="274" customFormat="1" ht="18.75" thickBot="1">
      <c r="A262" s="289">
        <v>665</v>
      </c>
      <c r="B262" s="143">
        <v>4500</v>
      </c>
      <c r="C262" s="883" t="s">
        <v>1245</v>
      </c>
      <c r="D262" s="883"/>
      <c r="E262" s="540">
        <f t="shared" si="103"/>
        <v>0</v>
      </c>
      <c r="F262" s="353">
        <f t="shared" si="103"/>
        <v>0</v>
      </c>
      <c r="G262" s="353">
        <f t="shared" si="103"/>
        <v>0</v>
      </c>
      <c r="H262" s="353">
        <f t="shared" si="103"/>
        <v>0</v>
      </c>
      <c r="I262" s="353">
        <f t="shared" si="103"/>
        <v>0</v>
      </c>
      <c r="J262" s="353">
        <f t="shared" si="103"/>
        <v>0</v>
      </c>
      <c r="K262" s="353">
        <f t="shared" si="103"/>
        <v>0</v>
      </c>
      <c r="L262" s="353">
        <f t="shared" si="103"/>
        <v>0</v>
      </c>
      <c r="M262" s="243">
        <f t="shared" si="91"/>
      </c>
      <c r="N262" s="271"/>
      <c r="O262" s="354">
        <f t="shared" si="104"/>
        <v>0</v>
      </c>
      <c r="P262" s="355">
        <f t="shared" si="104"/>
        <v>0</v>
      </c>
      <c r="Q262" s="355">
        <f t="shared" si="104"/>
        <v>0</v>
      </c>
      <c r="R262" s="355">
        <f t="shared" si="104"/>
        <v>0</v>
      </c>
      <c r="S262" s="271"/>
      <c r="T262" s="354">
        <f t="shared" si="105"/>
        <v>0</v>
      </c>
      <c r="U262" s="354">
        <f t="shared" si="105"/>
        <v>0</v>
      </c>
      <c r="V262" s="354">
        <f t="shared" si="105"/>
        <v>0</v>
      </c>
      <c r="W262" s="354">
        <f t="shared" si="105"/>
        <v>0</v>
      </c>
      <c r="X262" s="354">
        <f t="shared" si="105"/>
        <v>0</v>
      </c>
      <c r="Y262" s="354">
        <f t="shared" si="105"/>
        <v>0</v>
      </c>
      <c r="Z262" s="354">
        <f t="shared" si="105"/>
        <v>0</v>
      </c>
      <c r="AA262" s="349">
        <f t="shared" si="90"/>
        <v>0</v>
      </c>
      <c r="AB262" s="237"/>
    </row>
    <row r="263" spans="1:27" s="274" customFormat="1" ht="18.75" customHeight="1" thickBot="1">
      <c r="A263" s="289">
        <v>675</v>
      </c>
      <c r="B263" s="143">
        <v>4600</v>
      </c>
      <c r="C263" s="892" t="s">
        <v>385</v>
      </c>
      <c r="D263" s="893"/>
      <c r="E263" s="540">
        <f t="shared" si="103"/>
        <v>0</v>
      </c>
      <c r="F263" s="353">
        <f t="shared" si="103"/>
        <v>0</v>
      </c>
      <c r="G263" s="353">
        <f t="shared" si="103"/>
        <v>0</v>
      </c>
      <c r="H263" s="353">
        <f t="shared" si="103"/>
        <v>0</v>
      </c>
      <c r="I263" s="353">
        <f t="shared" si="103"/>
        <v>0</v>
      </c>
      <c r="J263" s="353">
        <f t="shared" si="103"/>
        <v>0</v>
      </c>
      <c r="K263" s="353">
        <f t="shared" si="103"/>
        <v>0</v>
      </c>
      <c r="L263" s="353">
        <f t="shared" si="103"/>
        <v>0</v>
      </c>
      <c r="M263" s="243">
        <f t="shared" si="91"/>
      </c>
      <c r="N263" s="271"/>
      <c r="O263" s="354">
        <f t="shared" si="104"/>
        <v>0</v>
      </c>
      <c r="P263" s="355">
        <f t="shared" si="104"/>
        <v>0</v>
      </c>
      <c r="Q263" s="355">
        <f t="shared" si="104"/>
        <v>0</v>
      </c>
      <c r="R263" s="355">
        <f t="shared" si="104"/>
        <v>0</v>
      </c>
      <c r="S263" s="271"/>
      <c r="T263" s="354">
        <f t="shared" si="105"/>
        <v>0</v>
      </c>
      <c r="U263" s="354">
        <f t="shared" si="105"/>
        <v>0</v>
      </c>
      <c r="V263" s="354">
        <f t="shared" si="105"/>
        <v>0</v>
      </c>
      <c r="W263" s="354">
        <f t="shared" si="105"/>
        <v>0</v>
      </c>
      <c r="X263" s="354">
        <f t="shared" si="105"/>
        <v>0</v>
      </c>
      <c r="Y263" s="354">
        <f t="shared" si="105"/>
        <v>0</v>
      </c>
      <c r="Z263" s="354">
        <f t="shared" si="105"/>
        <v>0</v>
      </c>
      <c r="AA263" s="349">
        <f t="shared" si="90"/>
        <v>0</v>
      </c>
    </row>
    <row r="264" spans="1:27" s="274" customFormat="1" ht="18.75" thickBot="1">
      <c r="A264" s="289">
        <v>685</v>
      </c>
      <c r="B264" s="143">
        <v>4900</v>
      </c>
      <c r="C264" s="888" t="s">
        <v>418</v>
      </c>
      <c r="D264" s="888"/>
      <c r="E264" s="540">
        <f t="shared" si="103"/>
        <v>0</v>
      </c>
      <c r="F264" s="353">
        <f t="shared" si="103"/>
        <v>0</v>
      </c>
      <c r="G264" s="353">
        <f t="shared" si="103"/>
        <v>0</v>
      </c>
      <c r="H264" s="353">
        <f t="shared" si="103"/>
        <v>0</v>
      </c>
      <c r="I264" s="353">
        <f t="shared" si="103"/>
        <v>0</v>
      </c>
      <c r="J264" s="353">
        <f t="shared" si="103"/>
        <v>0</v>
      </c>
      <c r="K264" s="353">
        <f t="shared" si="103"/>
        <v>0</v>
      </c>
      <c r="L264" s="353">
        <f t="shared" si="103"/>
        <v>0</v>
      </c>
      <c r="M264" s="243">
        <f t="shared" si="91"/>
      </c>
      <c r="N264" s="271"/>
      <c r="O264" s="356">
        <f t="shared" si="104"/>
        <v>0</v>
      </c>
      <c r="P264" s="367">
        <f t="shared" si="104"/>
        <v>0</v>
      </c>
      <c r="Q264" s="367">
        <f t="shared" si="104"/>
        <v>0</v>
      </c>
      <c r="R264" s="367">
        <f t="shared" si="104"/>
        <v>0</v>
      </c>
      <c r="S264" s="271"/>
      <c r="T264" s="356">
        <f t="shared" si="105"/>
        <v>0</v>
      </c>
      <c r="U264" s="356">
        <f t="shared" si="105"/>
        <v>0</v>
      </c>
      <c r="V264" s="356">
        <f t="shared" si="105"/>
        <v>0</v>
      </c>
      <c r="W264" s="356">
        <f t="shared" si="105"/>
        <v>0</v>
      </c>
      <c r="X264" s="356">
        <f t="shared" si="105"/>
        <v>0</v>
      </c>
      <c r="Y264" s="356">
        <f t="shared" si="105"/>
        <v>0</v>
      </c>
      <c r="Z264" s="356">
        <f t="shared" si="105"/>
        <v>0</v>
      </c>
      <c r="AA264" s="349">
        <f t="shared" si="90"/>
        <v>0</v>
      </c>
    </row>
    <row r="265" spans="1:28" ht="18.75" thickBot="1">
      <c r="A265" s="290">
        <v>690</v>
      </c>
      <c r="B265" s="182"/>
      <c r="C265" s="148">
        <v>4901</v>
      </c>
      <c r="D265" s="183" t="s">
        <v>419</v>
      </c>
      <c r="E265" s="539">
        <f aca="true" t="shared" si="106" ref="E265:L266">SUMIF($C$598:$C$12304,$C265,E$598:E$12304)</f>
        <v>0</v>
      </c>
      <c r="F265" s="277">
        <f t="shared" si="106"/>
        <v>0</v>
      </c>
      <c r="G265" s="277">
        <f t="shared" si="106"/>
        <v>0</v>
      </c>
      <c r="H265" s="277">
        <f t="shared" si="106"/>
        <v>0</v>
      </c>
      <c r="I265" s="277">
        <f t="shared" si="106"/>
        <v>0</v>
      </c>
      <c r="J265" s="277">
        <f t="shared" si="106"/>
        <v>0</v>
      </c>
      <c r="K265" s="277">
        <f t="shared" si="106"/>
        <v>0</v>
      </c>
      <c r="L265" s="277">
        <f t="shared" si="106"/>
        <v>0</v>
      </c>
      <c r="M265" s="243">
        <f t="shared" si="91"/>
      </c>
      <c r="N265" s="271"/>
      <c r="O265" s="352">
        <f aca="true" t="shared" si="107" ref="O265:R266">SUMIF($C$598:$C$12304,$C265,O$598:O$12304)</f>
        <v>0</v>
      </c>
      <c r="P265" s="357">
        <f t="shared" si="107"/>
        <v>0</v>
      </c>
      <c r="Q265" s="357">
        <f t="shared" si="107"/>
        <v>0</v>
      </c>
      <c r="R265" s="357">
        <f t="shared" si="107"/>
        <v>0</v>
      </c>
      <c r="S265" s="271"/>
      <c r="T265" s="352">
        <f aca="true" t="shared" si="108" ref="T265:Z266">SUMIF($C$598:$C$12304,$C265,T$598:T$12304)</f>
        <v>0</v>
      </c>
      <c r="U265" s="352">
        <f t="shared" si="108"/>
        <v>0</v>
      </c>
      <c r="V265" s="352">
        <f t="shared" si="108"/>
        <v>0</v>
      </c>
      <c r="W265" s="352">
        <f t="shared" si="108"/>
        <v>0</v>
      </c>
      <c r="X265" s="352">
        <f t="shared" si="108"/>
        <v>0</v>
      </c>
      <c r="Y265" s="352">
        <f t="shared" si="108"/>
        <v>0</v>
      </c>
      <c r="Z265" s="352">
        <f t="shared" si="108"/>
        <v>0</v>
      </c>
      <c r="AA265" s="349">
        <f t="shared" si="90"/>
        <v>0</v>
      </c>
      <c r="AB265" s="274"/>
    </row>
    <row r="266" spans="1:28" ht="18.75" thickBot="1">
      <c r="A266" s="290">
        <v>695</v>
      </c>
      <c r="B266" s="182"/>
      <c r="C266" s="146">
        <v>4902</v>
      </c>
      <c r="D266" s="152" t="s">
        <v>420</v>
      </c>
      <c r="E266" s="539">
        <f t="shared" si="106"/>
        <v>0</v>
      </c>
      <c r="F266" s="277">
        <f t="shared" si="106"/>
        <v>0</v>
      </c>
      <c r="G266" s="277">
        <f t="shared" si="106"/>
        <v>0</v>
      </c>
      <c r="H266" s="277">
        <f t="shared" si="106"/>
        <v>0</v>
      </c>
      <c r="I266" s="277">
        <f t="shared" si="106"/>
        <v>0</v>
      </c>
      <c r="J266" s="277">
        <f t="shared" si="106"/>
        <v>0</v>
      </c>
      <c r="K266" s="277">
        <f t="shared" si="106"/>
        <v>0</v>
      </c>
      <c r="L266" s="277">
        <f t="shared" si="106"/>
        <v>0</v>
      </c>
      <c r="M266" s="243">
        <f t="shared" si="91"/>
      </c>
      <c r="N266" s="271"/>
      <c r="O266" s="352">
        <f t="shared" si="107"/>
        <v>0</v>
      </c>
      <c r="P266" s="357">
        <f t="shared" si="107"/>
        <v>0</v>
      </c>
      <c r="Q266" s="357">
        <f t="shared" si="107"/>
        <v>0</v>
      </c>
      <c r="R266" s="357">
        <f t="shared" si="107"/>
        <v>0</v>
      </c>
      <c r="S266" s="271"/>
      <c r="T266" s="352">
        <f t="shared" si="108"/>
        <v>0</v>
      </c>
      <c r="U266" s="352">
        <f t="shared" si="108"/>
        <v>0</v>
      </c>
      <c r="V266" s="352">
        <f t="shared" si="108"/>
        <v>0</v>
      </c>
      <c r="W266" s="352">
        <f t="shared" si="108"/>
        <v>0</v>
      </c>
      <c r="X266" s="352">
        <f t="shared" si="108"/>
        <v>0</v>
      </c>
      <c r="Y266" s="352">
        <f t="shared" si="108"/>
        <v>0</v>
      </c>
      <c r="Z266" s="352">
        <f t="shared" si="108"/>
        <v>0</v>
      </c>
      <c r="AA266" s="349">
        <f t="shared" si="90"/>
        <v>0</v>
      </c>
      <c r="AB266" s="274"/>
    </row>
    <row r="267" spans="1:28" s="371" customFormat="1" ht="18.75" thickBot="1">
      <c r="A267" s="289">
        <v>700</v>
      </c>
      <c r="B267" s="184">
        <v>5100</v>
      </c>
      <c r="C267" s="891" t="s">
        <v>386</v>
      </c>
      <c r="D267" s="891"/>
      <c r="E267" s="540">
        <f aca="true" t="shared" si="109" ref="E267:L268">SUMIF($B$598:$B$12304,$B267,E$598:E$12304)</f>
        <v>0</v>
      </c>
      <c r="F267" s="353">
        <f t="shared" si="109"/>
        <v>0</v>
      </c>
      <c r="G267" s="353">
        <f t="shared" si="109"/>
        <v>0</v>
      </c>
      <c r="H267" s="353">
        <f t="shared" si="109"/>
        <v>0</v>
      </c>
      <c r="I267" s="353">
        <f t="shared" si="109"/>
        <v>0</v>
      </c>
      <c r="J267" s="353">
        <f t="shared" si="109"/>
        <v>0</v>
      </c>
      <c r="K267" s="353">
        <f t="shared" si="109"/>
        <v>0</v>
      </c>
      <c r="L267" s="353">
        <f t="shared" si="109"/>
        <v>0</v>
      </c>
      <c r="M267" s="243">
        <f t="shared" si="91"/>
      </c>
      <c r="N267" s="271"/>
      <c r="O267" s="369">
        <f aca="true" t="shared" si="110" ref="O267:R268">SUMIF($B$598:$B$12304,$B267,O$598:O$12304)</f>
        <v>0</v>
      </c>
      <c r="P267" s="370">
        <f t="shared" si="110"/>
        <v>0</v>
      </c>
      <c r="Q267" s="370">
        <f t="shared" si="110"/>
        <v>0</v>
      </c>
      <c r="R267" s="370">
        <f t="shared" si="110"/>
        <v>0</v>
      </c>
      <c r="S267" s="271"/>
      <c r="T267" s="369">
        <f aca="true" t="shared" si="111" ref="T267:Z268">SUMIF($B$598:$B$12304,$B267,T$598:T$12304)</f>
        <v>0</v>
      </c>
      <c r="U267" s="369">
        <f t="shared" si="111"/>
        <v>0</v>
      </c>
      <c r="V267" s="369">
        <f t="shared" si="111"/>
        <v>0</v>
      </c>
      <c r="W267" s="369">
        <f t="shared" si="111"/>
        <v>0</v>
      </c>
      <c r="X267" s="369">
        <f t="shared" si="111"/>
        <v>0</v>
      </c>
      <c r="Y267" s="369">
        <f t="shared" si="111"/>
        <v>0</v>
      </c>
      <c r="Z267" s="369">
        <f t="shared" si="111"/>
        <v>0</v>
      </c>
      <c r="AA267" s="349">
        <f t="shared" si="90"/>
        <v>0</v>
      </c>
      <c r="AB267" s="237"/>
    </row>
    <row r="268" spans="1:28" s="371" customFormat="1" ht="18.75" thickBot="1">
      <c r="A268" s="289">
        <v>710</v>
      </c>
      <c r="B268" s="184">
        <v>5200</v>
      </c>
      <c r="C268" s="900" t="s">
        <v>387</v>
      </c>
      <c r="D268" s="900"/>
      <c r="E268" s="540">
        <f t="shared" si="109"/>
        <v>0</v>
      </c>
      <c r="F268" s="353">
        <f t="shared" si="109"/>
        <v>0</v>
      </c>
      <c r="G268" s="353">
        <f t="shared" si="109"/>
        <v>0</v>
      </c>
      <c r="H268" s="353">
        <f t="shared" si="109"/>
        <v>0</v>
      </c>
      <c r="I268" s="353">
        <f t="shared" si="109"/>
        <v>0</v>
      </c>
      <c r="J268" s="353">
        <f t="shared" si="109"/>
        <v>0</v>
      </c>
      <c r="K268" s="353">
        <f t="shared" si="109"/>
        <v>0</v>
      </c>
      <c r="L268" s="353">
        <f t="shared" si="109"/>
        <v>0</v>
      </c>
      <c r="M268" s="243">
        <f t="shared" si="91"/>
      </c>
      <c r="N268" s="271"/>
      <c r="O268" s="369">
        <f t="shared" si="110"/>
        <v>0</v>
      </c>
      <c r="P268" s="370">
        <f t="shared" si="110"/>
        <v>0</v>
      </c>
      <c r="Q268" s="370">
        <f t="shared" si="110"/>
        <v>0</v>
      </c>
      <c r="R268" s="370">
        <f t="shared" si="110"/>
        <v>0</v>
      </c>
      <c r="S268" s="271"/>
      <c r="T268" s="369">
        <f t="shared" si="111"/>
        <v>0</v>
      </c>
      <c r="U268" s="369">
        <f t="shared" si="111"/>
        <v>0</v>
      </c>
      <c r="V268" s="369">
        <f t="shared" si="111"/>
        <v>0</v>
      </c>
      <c r="W268" s="369">
        <f t="shared" si="111"/>
        <v>0</v>
      </c>
      <c r="X268" s="369">
        <f t="shared" si="111"/>
        <v>0</v>
      </c>
      <c r="Y268" s="369">
        <f t="shared" si="111"/>
        <v>0</v>
      </c>
      <c r="Z268" s="369">
        <f t="shared" si="111"/>
        <v>0</v>
      </c>
      <c r="AA268" s="349">
        <f t="shared" si="90"/>
        <v>0</v>
      </c>
      <c r="AB268" s="237"/>
    </row>
    <row r="269" spans="1:28" s="374" customFormat="1" ht="18.75" thickBot="1">
      <c r="A269" s="290">
        <v>715</v>
      </c>
      <c r="B269" s="185"/>
      <c r="C269" s="186">
        <v>5201</v>
      </c>
      <c r="D269" s="187" t="s">
        <v>388</v>
      </c>
      <c r="E269" s="539">
        <f aca="true" t="shared" si="112" ref="E269:L275">SUMIF($C$598:$C$12304,$C269,E$598:E$12304)</f>
        <v>0</v>
      </c>
      <c r="F269" s="277">
        <f t="shared" si="112"/>
        <v>0</v>
      </c>
      <c r="G269" s="277">
        <f t="shared" si="112"/>
        <v>0</v>
      </c>
      <c r="H269" s="277">
        <f t="shared" si="112"/>
        <v>0</v>
      </c>
      <c r="I269" s="277">
        <f t="shared" si="112"/>
        <v>0</v>
      </c>
      <c r="J269" s="277">
        <f t="shared" si="112"/>
        <v>0</v>
      </c>
      <c r="K269" s="277">
        <f t="shared" si="112"/>
        <v>0</v>
      </c>
      <c r="L269" s="277">
        <f t="shared" si="112"/>
        <v>0</v>
      </c>
      <c r="M269" s="243">
        <f t="shared" si="91"/>
      </c>
      <c r="N269" s="271"/>
      <c r="O269" s="372">
        <f aca="true" t="shared" si="113" ref="O269:R275">SUMIF($C$598:$C$12304,$C269,O$598:O$12304)</f>
        <v>0</v>
      </c>
      <c r="P269" s="373">
        <f t="shared" si="113"/>
        <v>0</v>
      </c>
      <c r="Q269" s="373">
        <f t="shared" si="113"/>
        <v>0</v>
      </c>
      <c r="R269" s="373">
        <f t="shared" si="113"/>
        <v>0</v>
      </c>
      <c r="S269" s="271"/>
      <c r="T269" s="372">
        <f aca="true" t="shared" si="114" ref="T269:Z275">SUMIF($C$598:$C$12304,$C269,T$598:T$12304)</f>
        <v>0</v>
      </c>
      <c r="U269" s="372">
        <f t="shared" si="114"/>
        <v>0</v>
      </c>
      <c r="V269" s="372">
        <f t="shared" si="114"/>
        <v>0</v>
      </c>
      <c r="W269" s="372">
        <f t="shared" si="114"/>
        <v>0</v>
      </c>
      <c r="X269" s="372">
        <f t="shared" si="114"/>
        <v>0</v>
      </c>
      <c r="Y269" s="372">
        <f t="shared" si="114"/>
        <v>0</v>
      </c>
      <c r="Z269" s="372">
        <f t="shared" si="114"/>
        <v>0</v>
      </c>
      <c r="AA269" s="349">
        <f t="shared" si="90"/>
        <v>0</v>
      </c>
      <c r="AB269" s="371"/>
    </row>
    <row r="270" spans="1:28" s="374" customFormat="1" ht="18.75" thickBot="1">
      <c r="A270" s="290">
        <v>720</v>
      </c>
      <c r="B270" s="185"/>
      <c r="C270" s="188">
        <v>5202</v>
      </c>
      <c r="D270" s="189" t="s">
        <v>389</v>
      </c>
      <c r="E270" s="539">
        <f t="shared" si="112"/>
        <v>0</v>
      </c>
      <c r="F270" s="277">
        <f t="shared" si="112"/>
        <v>0</v>
      </c>
      <c r="G270" s="277">
        <f t="shared" si="112"/>
        <v>0</v>
      </c>
      <c r="H270" s="277">
        <f t="shared" si="112"/>
        <v>0</v>
      </c>
      <c r="I270" s="277">
        <f t="shared" si="112"/>
        <v>0</v>
      </c>
      <c r="J270" s="277">
        <f t="shared" si="112"/>
        <v>0</v>
      </c>
      <c r="K270" s="277">
        <f t="shared" si="112"/>
        <v>0</v>
      </c>
      <c r="L270" s="277">
        <f t="shared" si="112"/>
        <v>0</v>
      </c>
      <c r="M270" s="243">
        <f t="shared" si="91"/>
      </c>
      <c r="N270" s="271"/>
      <c r="O270" s="372">
        <f t="shared" si="113"/>
        <v>0</v>
      </c>
      <c r="P270" s="373">
        <f t="shared" si="113"/>
        <v>0</v>
      </c>
      <c r="Q270" s="373">
        <f t="shared" si="113"/>
        <v>0</v>
      </c>
      <c r="R270" s="373">
        <f t="shared" si="113"/>
        <v>0</v>
      </c>
      <c r="S270" s="271"/>
      <c r="T270" s="372">
        <f t="shared" si="114"/>
        <v>0</v>
      </c>
      <c r="U270" s="372">
        <f t="shared" si="114"/>
        <v>0</v>
      </c>
      <c r="V270" s="372">
        <f t="shared" si="114"/>
        <v>0</v>
      </c>
      <c r="W270" s="372">
        <f t="shared" si="114"/>
        <v>0</v>
      </c>
      <c r="X270" s="372">
        <f t="shared" si="114"/>
        <v>0</v>
      </c>
      <c r="Y270" s="372">
        <f t="shared" si="114"/>
        <v>0</v>
      </c>
      <c r="Z270" s="372">
        <f t="shared" si="114"/>
        <v>0</v>
      </c>
      <c r="AA270" s="349">
        <f t="shared" si="90"/>
        <v>0</v>
      </c>
      <c r="AB270" s="371"/>
    </row>
    <row r="271" spans="1:27" s="374" customFormat="1" ht="18.75" thickBot="1">
      <c r="A271" s="290">
        <v>725</v>
      </c>
      <c r="B271" s="185"/>
      <c r="C271" s="188">
        <v>5203</v>
      </c>
      <c r="D271" s="189" t="s">
        <v>1121</v>
      </c>
      <c r="E271" s="539">
        <f t="shared" si="112"/>
        <v>0</v>
      </c>
      <c r="F271" s="277">
        <f t="shared" si="112"/>
        <v>0</v>
      </c>
      <c r="G271" s="277">
        <f t="shared" si="112"/>
        <v>0</v>
      </c>
      <c r="H271" s="277">
        <f t="shared" si="112"/>
        <v>0</v>
      </c>
      <c r="I271" s="277">
        <f t="shared" si="112"/>
        <v>0</v>
      </c>
      <c r="J271" s="277">
        <f t="shared" si="112"/>
        <v>0</v>
      </c>
      <c r="K271" s="277">
        <f t="shared" si="112"/>
        <v>0</v>
      </c>
      <c r="L271" s="277">
        <f t="shared" si="112"/>
        <v>0</v>
      </c>
      <c r="M271" s="243">
        <f t="shared" si="91"/>
      </c>
      <c r="N271" s="271"/>
      <c r="O271" s="372">
        <f t="shared" si="113"/>
        <v>0</v>
      </c>
      <c r="P271" s="373">
        <f t="shared" si="113"/>
        <v>0</v>
      </c>
      <c r="Q271" s="373">
        <f t="shared" si="113"/>
        <v>0</v>
      </c>
      <c r="R271" s="373">
        <f t="shared" si="113"/>
        <v>0</v>
      </c>
      <c r="S271" s="271"/>
      <c r="T271" s="372">
        <f t="shared" si="114"/>
        <v>0</v>
      </c>
      <c r="U271" s="372">
        <f t="shared" si="114"/>
        <v>0</v>
      </c>
      <c r="V271" s="372">
        <f t="shared" si="114"/>
        <v>0</v>
      </c>
      <c r="W271" s="372">
        <f t="shared" si="114"/>
        <v>0</v>
      </c>
      <c r="X271" s="372">
        <f t="shared" si="114"/>
        <v>0</v>
      </c>
      <c r="Y271" s="372">
        <f t="shared" si="114"/>
        <v>0</v>
      </c>
      <c r="Z271" s="372">
        <f t="shared" si="114"/>
        <v>0</v>
      </c>
      <c r="AA271" s="349">
        <f t="shared" si="90"/>
        <v>0</v>
      </c>
    </row>
    <row r="272" spans="1:27" s="374" customFormat="1" ht="18.75" thickBot="1">
      <c r="A272" s="290">
        <v>730</v>
      </c>
      <c r="B272" s="185"/>
      <c r="C272" s="188">
        <v>5204</v>
      </c>
      <c r="D272" s="189" t="s">
        <v>1122</v>
      </c>
      <c r="E272" s="539">
        <f t="shared" si="112"/>
        <v>0</v>
      </c>
      <c r="F272" s="277">
        <f t="shared" si="112"/>
        <v>0</v>
      </c>
      <c r="G272" s="277">
        <f t="shared" si="112"/>
        <v>0</v>
      </c>
      <c r="H272" s="277">
        <f t="shared" si="112"/>
        <v>0</v>
      </c>
      <c r="I272" s="277">
        <f t="shared" si="112"/>
        <v>0</v>
      </c>
      <c r="J272" s="277">
        <f t="shared" si="112"/>
        <v>0</v>
      </c>
      <c r="K272" s="277">
        <f t="shared" si="112"/>
        <v>0</v>
      </c>
      <c r="L272" s="277">
        <f t="shared" si="112"/>
        <v>0</v>
      </c>
      <c r="M272" s="243">
        <f t="shared" si="91"/>
      </c>
      <c r="N272" s="271"/>
      <c r="O272" s="372">
        <f t="shared" si="113"/>
        <v>0</v>
      </c>
      <c r="P272" s="373">
        <f t="shared" si="113"/>
        <v>0</v>
      </c>
      <c r="Q272" s="373">
        <f t="shared" si="113"/>
        <v>0</v>
      </c>
      <c r="R272" s="373">
        <f t="shared" si="113"/>
        <v>0</v>
      </c>
      <c r="S272" s="271"/>
      <c r="T272" s="372">
        <f t="shared" si="114"/>
        <v>0</v>
      </c>
      <c r="U272" s="372">
        <f t="shared" si="114"/>
        <v>0</v>
      </c>
      <c r="V272" s="372">
        <f t="shared" si="114"/>
        <v>0</v>
      </c>
      <c r="W272" s="372">
        <f t="shared" si="114"/>
        <v>0</v>
      </c>
      <c r="X272" s="372">
        <f t="shared" si="114"/>
        <v>0</v>
      </c>
      <c r="Y272" s="372">
        <f t="shared" si="114"/>
        <v>0</v>
      </c>
      <c r="Z272" s="372">
        <f t="shared" si="114"/>
        <v>0</v>
      </c>
      <c r="AA272" s="349">
        <f t="shared" si="90"/>
        <v>0</v>
      </c>
    </row>
    <row r="273" spans="1:27" s="374" customFormat="1" ht="18.75" thickBot="1">
      <c r="A273" s="290">
        <v>735</v>
      </c>
      <c r="B273" s="185"/>
      <c r="C273" s="188">
        <v>5205</v>
      </c>
      <c r="D273" s="189" t="s">
        <v>1123</v>
      </c>
      <c r="E273" s="539">
        <f t="shared" si="112"/>
        <v>0</v>
      </c>
      <c r="F273" s="277">
        <f t="shared" si="112"/>
        <v>0</v>
      </c>
      <c r="G273" s="277">
        <f t="shared" si="112"/>
        <v>0</v>
      </c>
      <c r="H273" s="277">
        <f t="shared" si="112"/>
        <v>0</v>
      </c>
      <c r="I273" s="277">
        <f t="shared" si="112"/>
        <v>0</v>
      </c>
      <c r="J273" s="277">
        <f t="shared" si="112"/>
        <v>0</v>
      </c>
      <c r="K273" s="277">
        <f t="shared" si="112"/>
        <v>0</v>
      </c>
      <c r="L273" s="277">
        <f t="shared" si="112"/>
        <v>0</v>
      </c>
      <c r="M273" s="243">
        <f t="shared" si="91"/>
      </c>
      <c r="N273" s="271"/>
      <c r="O273" s="372">
        <f t="shared" si="113"/>
        <v>0</v>
      </c>
      <c r="P273" s="373">
        <f t="shared" si="113"/>
        <v>0</v>
      </c>
      <c r="Q273" s="373">
        <f t="shared" si="113"/>
        <v>0</v>
      </c>
      <c r="R273" s="373">
        <f t="shared" si="113"/>
        <v>0</v>
      </c>
      <c r="S273" s="271"/>
      <c r="T273" s="372">
        <f t="shared" si="114"/>
        <v>0</v>
      </c>
      <c r="U273" s="372">
        <f t="shared" si="114"/>
        <v>0</v>
      </c>
      <c r="V273" s="372">
        <f t="shared" si="114"/>
        <v>0</v>
      </c>
      <c r="W273" s="372">
        <f t="shared" si="114"/>
        <v>0</v>
      </c>
      <c r="X273" s="372">
        <f t="shared" si="114"/>
        <v>0</v>
      </c>
      <c r="Y273" s="372">
        <f t="shared" si="114"/>
        <v>0</v>
      </c>
      <c r="Z273" s="372">
        <f t="shared" si="114"/>
        <v>0</v>
      </c>
      <c r="AA273" s="349">
        <f t="shared" si="90"/>
        <v>0</v>
      </c>
    </row>
    <row r="274" spans="1:27" s="374" customFormat="1" ht="18.75" thickBot="1">
      <c r="A274" s="290">
        <v>740</v>
      </c>
      <c r="B274" s="185"/>
      <c r="C274" s="188">
        <v>5206</v>
      </c>
      <c r="D274" s="189" t="s">
        <v>1124</v>
      </c>
      <c r="E274" s="539">
        <f t="shared" si="112"/>
        <v>0</v>
      </c>
      <c r="F274" s="277">
        <f t="shared" si="112"/>
        <v>0</v>
      </c>
      <c r="G274" s="277">
        <f t="shared" si="112"/>
        <v>0</v>
      </c>
      <c r="H274" s="277">
        <f t="shared" si="112"/>
        <v>0</v>
      </c>
      <c r="I274" s="277">
        <f t="shared" si="112"/>
        <v>0</v>
      </c>
      <c r="J274" s="277">
        <f t="shared" si="112"/>
        <v>0</v>
      </c>
      <c r="K274" s="277">
        <f t="shared" si="112"/>
        <v>0</v>
      </c>
      <c r="L274" s="277">
        <f t="shared" si="112"/>
        <v>0</v>
      </c>
      <c r="M274" s="243">
        <f t="shared" si="91"/>
      </c>
      <c r="N274" s="271"/>
      <c r="O274" s="372">
        <f t="shared" si="113"/>
        <v>0</v>
      </c>
      <c r="P274" s="373">
        <f t="shared" si="113"/>
        <v>0</v>
      </c>
      <c r="Q274" s="373">
        <f t="shared" si="113"/>
        <v>0</v>
      </c>
      <c r="R274" s="373">
        <f t="shared" si="113"/>
        <v>0</v>
      </c>
      <c r="S274" s="271"/>
      <c r="T274" s="372">
        <f t="shared" si="114"/>
        <v>0</v>
      </c>
      <c r="U274" s="372">
        <f t="shared" si="114"/>
        <v>0</v>
      </c>
      <c r="V274" s="372">
        <f t="shared" si="114"/>
        <v>0</v>
      </c>
      <c r="W274" s="372">
        <f t="shared" si="114"/>
        <v>0</v>
      </c>
      <c r="X274" s="372">
        <f t="shared" si="114"/>
        <v>0</v>
      </c>
      <c r="Y274" s="372">
        <f t="shared" si="114"/>
        <v>0</v>
      </c>
      <c r="Z274" s="372">
        <f t="shared" si="114"/>
        <v>0</v>
      </c>
      <c r="AA274" s="349">
        <f t="shared" si="90"/>
        <v>0</v>
      </c>
    </row>
    <row r="275" spans="1:27" s="374" customFormat="1" ht="18.75" thickBot="1">
      <c r="A275" s="290">
        <v>745</v>
      </c>
      <c r="B275" s="185"/>
      <c r="C275" s="190">
        <v>5219</v>
      </c>
      <c r="D275" s="191" t="s">
        <v>1125</v>
      </c>
      <c r="E275" s="539">
        <f t="shared" si="112"/>
        <v>0</v>
      </c>
      <c r="F275" s="277">
        <f t="shared" si="112"/>
        <v>0</v>
      </c>
      <c r="G275" s="277">
        <f t="shared" si="112"/>
        <v>0</v>
      </c>
      <c r="H275" s="277">
        <f t="shared" si="112"/>
        <v>0</v>
      </c>
      <c r="I275" s="277">
        <f t="shared" si="112"/>
        <v>0</v>
      </c>
      <c r="J275" s="277">
        <f t="shared" si="112"/>
        <v>0</v>
      </c>
      <c r="K275" s="277">
        <f t="shared" si="112"/>
        <v>0</v>
      </c>
      <c r="L275" s="277">
        <f t="shared" si="112"/>
        <v>0</v>
      </c>
      <c r="M275" s="243">
        <f t="shared" si="91"/>
      </c>
      <c r="N275" s="271"/>
      <c r="O275" s="372">
        <f t="shared" si="113"/>
        <v>0</v>
      </c>
      <c r="P275" s="373">
        <f t="shared" si="113"/>
        <v>0</v>
      </c>
      <c r="Q275" s="373">
        <f t="shared" si="113"/>
        <v>0</v>
      </c>
      <c r="R275" s="373">
        <f t="shared" si="113"/>
        <v>0</v>
      </c>
      <c r="S275" s="271"/>
      <c r="T275" s="372">
        <f t="shared" si="114"/>
        <v>0</v>
      </c>
      <c r="U275" s="372">
        <f t="shared" si="114"/>
        <v>0</v>
      </c>
      <c r="V275" s="372">
        <f t="shared" si="114"/>
        <v>0</v>
      </c>
      <c r="W275" s="372">
        <f t="shared" si="114"/>
        <v>0</v>
      </c>
      <c r="X275" s="372">
        <f t="shared" si="114"/>
        <v>0</v>
      </c>
      <c r="Y275" s="372">
        <f t="shared" si="114"/>
        <v>0</v>
      </c>
      <c r="Z275" s="372">
        <f t="shared" si="114"/>
        <v>0</v>
      </c>
      <c r="AA275" s="349">
        <f t="shared" si="90"/>
        <v>0</v>
      </c>
    </row>
    <row r="276" spans="1:28" s="371" customFormat="1" ht="18.75" thickBot="1">
      <c r="A276" s="289">
        <v>750</v>
      </c>
      <c r="B276" s="184">
        <v>5300</v>
      </c>
      <c r="C276" s="901" t="s">
        <v>1126</v>
      </c>
      <c r="D276" s="901"/>
      <c r="E276" s="540">
        <f aca="true" t="shared" si="115" ref="E276:L276">SUMIF($B$598:$B$12304,$B276,E$598:E$12304)</f>
        <v>0</v>
      </c>
      <c r="F276" s="353">
        <f t="shared" si="115"/>
        <v>0</v>
      </c>
      <c r="G276" s="353">
        <f t="shared" si="115"/>
        <v>0</v>
      </c>
      <c r="H276" s="353">
        <f t="shared" si="115"/>
        <v>0</v>
      </c>
      <c r="I276" s="353">
        <f t="shared" si="115"/>
        <v>0</v>
      </c>
      <c r="J276" s="353">
        <f t="shared" si="115"/>
        <v>0</v>
      </c>
      <c r="K276" s="353">
        <f t="shared" si="115"/>
        <v>0</v>
      </c>
      <c r="L276" s="353">
        <f t="shared" si="115"/>
        <v>0</v>
      </c>
      <c r="M276" s="243">
        <f t="shared" si="91"/>
      </c>
      <c r="N276" s="271"/>
      <c r="O276" s="369">
        <f>SUMIF($B$598:$B$12304,$B276,O$598:O$12304)</f>
        <v>0</v>
      </c>
      <c r="P276" s="370">
        <f>SUMIF($B$598:$B$12304,$B276,P$598:P$12304)</f>
        <v>0</v>
      </c>
      <c r="Q276" s="370">
        <f>SUMIF($B$598:$B$12304,$B276,Q$598:Q$12304)</f>
        <v>0</v>
      </c>
      <c r="R276" s="370">
        <f>SUMIF($B$598:$B$12304,$B276,R$598:R$12304)</f>
        <v>0</v>
      </c>
      <c r="S276" s="271"/>
      <c r="T276" s="369">
        <f aca="true" t="shared" si="116" ref="T276:Z276">SUMIF($B$598:$B$12304,$B276,T$598:T$12304)</f>
        <v>0</v>
      </c>
      <c r="U276" s="369">
        <f t="shared" si="116"/>
        <v>0</v>
      </c>
      <c r="V276" s="369">
        <f t="shared" si="116"/>
        <v>0</v>
      </c>
      <c r="W276" s="369">
        <f t="shared" si="116"/>
        <v>0</v>
      </c>
      <c r="X276" s="369">
        <f t="shared" si="116"/>
        <v>0</v>
      </c>
      <c r="Y276" s="369">
        <f t="shared" si="116"/>
        <v>0</v>
      </c>
      <c r="Z276" s="369">
        <f t="shared" si="116"/>
        <v>0</v>
      </c>
      <c r="AA276" s="349">
        <f t="shared" si="90"/>
        <v>0</v>
      </c>
      <c r="AB276" s="374"/>
    </row>
    <row r="277" spans="1:27" s="374" customFormat="1" ht="18.75" thickBot="1">
      <c r="A277" s="290">
        <v>755</v>
      </c>
      <c r="B277" s="185"/>
      <c r="C277" s="186">
        <v>5301</v>
      </c>
      <c r="D277" s="187" t="s">
        <v>494</v>
      </c>
      <c r="E277" s="539">
        <f aca="true" t="shared" si="117" ref="E277:L278">SUMIF($C$598:$C$12304,$C277,E$598:E$12304)</f>
        <v>0</v>
      </c>
      <c r="F277" s="277">
        <f t="shared" si="117"/>
        <v>0</v>
      </c>
      <c r="G277" s="277">
        <f t="shared" si="117"/>
        <v>0</v>
      </c>
      <c r="H277" s="277">
        <f t="shared" si="117"/>
        <v>0</v>
      </c>
      <c r="I277" s="277">
        <f t="shared" si="117"/>
        <v>0</v>
      </c>
      <c r="J277" s="277">
        <f t="shared" si="117"/>
        <v>0</v>
      </c>
      <c r="K277" s="277">
        <f t="shared" si="117"/>
        <v>0</v>
      </c>
      <c r="L277" s="277">
        <f t="shared" si="117"/>
        <v>0</v>
      </c>
      <c r="M277" s="243">
        <f t="shared" si="91"/>
      </c>
      <c r="N277" s="271"/>
      <c r="O277" s="372">
        <f aca="true" t="shared" si="118" ref="O277:R278">SUMIF($C$598:$C$12304,$C277,O$598:O$12304)</f>
        <v>0</v>
      </c>
      <c r="P277" s="373">
        <f t="shared" si="118"/>
        <v>0</v>
      </c>
      <c r="Q277" s="373">
        <f t="shared" si="118"/>
        <v>0</v>
      </c>
      <c r="R277" s="373">
        <f t="shared" si="118"/>
        <v>0</v>
      </c>
      <c r="S277" s="271"/>
      <c r="T277" s="372">
        <f aca="true" t="shared" si="119" ref="T277:Z278">SUMIF($C$598:$C$12304,$C277,T$598:T$12304)</f>
        <v>0</v>
      </c>
      <c r="U277" s="372">
        <f t="shared" si="119"/>
        <v>0</v>
      </c>
      <c r="V277" s="372">
        <f t="shared" si="119"/>
        <v>0</v>
      </c>
      <c r="W277" s="372">
        <f t="shared" si="119"/>
        <v>0</v>
      </c>
      <c r="X277" s="372">
        <f t="shared" si="119"/>
        <v>0</v>
      </c>
      <c r="Y277" s="372">
        <f t="shared" si="119"/>
        <v>0</v>
      </c>
      <c r="Z277" s="372">
        <f t="shared" si="119"/>
        <v>0</v>
      </c>
      <c r="AA277" s="349">
        <f t="shared" si="90"/>
        <v>0</v>
      </c>
    </row>
    <row r="278" spans="1:28" s="374" customFormat="1" ht="18.75" thickBot="1">
      <c r="A278" s="290">
        <v>760</v>
      </c>
      <c r="B278" s="185"/>
      <c r="C278" s="190">
        <v>5309</v>
      </c>
      <c r="D278" s="191" t="s">
        <v>1127</v>
      </c>
      <c r="E278" s="539">
        <f t="shared" si="117"/>
        <v>0</v>
      </c>
      <c r="F278" s="277">
        <f t="shared" si="117"/>
        <v>0</v>
      </c>
      <c r="G278" s="277">
        <f t="shared" si="117"/>
        <v>0</v>
      </c>
      <c r="H278" s="277">
        <f t="shared" si="117"/>
        <v>0</v>
      </c>
      <c r="I278" s="277">
        <f t="shared" si="117"/>
        <v>0</v>
      </c>
      <c r="J278" s="277">
        <f t="shared" si="117"/>
        <v>0</v>
      </c>
      <c r="K278" s="277">
        <f t="shared" si="117"/>
        <v>0</v>
      </c>
      <c r="L278" s="277">
        <f t="shared" si="117"/>
        <v>0</v>
      </c>
      <c r="M278" s="243">
        <f t="shared" si="91"/>
      </c>
      <c r="N278" s="271"/>
      <c r="O278" s="372">
        <f t="shared" si="118"/>
        <v>0</v>
      </c>
      <c r="P278" s="373">
        <f t="shared" si="118"/>
        <v>0</v>
      </c>
      <c r="Q278" s="373">
        <f t="shared" si="118"/>
        <v>0</v>
      </c>
      <c r="R278" s="373">
        <f t="shared" si="118"/>
        <v>0</v>
      </c>
      <c r="S278" s="271"/>
      <c r="T278" s="372">
        <f t="shared" si="119"/>
        <v>0</v>
      </c>
      <c r="U278" s="372">
        <f t="shared" si="119"/>
        <v>0</v>
      </c>
      <c r="V278" s="372">
        <f t="shared" si="119"/>
        <v>0</v>
      </c>
      <c r="W278" s="372">
        <f t="shared" si="119"/>
        <v>0</v>
      </c>
      <c r="X278" s="372">
        <f t="shared" si="119"/>
        <v>0</v>
      </c>
      <c r="Y278" s="372">
        <f t="shared" si="119"/>
        <v>0</v>
      </c>
      <c r="Z278" s="372">
        <f t="shared" si="119"/>
        <v>0</v>
      </c>
      <c r="AA278" s="349">
        <f t="shared" si="90"/>
        <v>0</v>
      </c>
      <c r="AB278" s="371"/>
    </row>
    <row r="279" spans="1:28" s="371" customFormat="1" ht="18.75" thickBot="1">
      <c r="A279" s="289">
        <v>765</v>
      </c>
      <c r="B279" s="184">
        <v>5400</v>
      </c>
      <c r="C279" s="891" t="s">
        <v>1218</v>
      </c>
      <c r="D279" s="891"/>
      <c r="E279" s="540">
        <f aca="true" t="shared" si="120" ref="E279:L280">SUMIF($B$598:$B$12304,$B279,E$598:E$12304)</f>
        <v>0</v>
      </c>
      <c r="F279" s="353">
        <f t="shared" si="120"/>
        <v>0</v>
      </c>
      <c r="G279" s="353">
        <f t="shared" si="120"/>
        <v>0</v>
      </c>
      <c r="H279" s="353">
        <f t="shared" si="120"/>
        <v>0</v>
      </c>
      <c r="I279" s="353">
        <f t="shared" si="120"/>
        <v>0</v>
      </c>
      <c r="J279" s="353">
        <f t="shared" si="120"/>
        <v>0</v>
      </c>
      <c r="K279" s="353">
        <f t="shared" si="120"/>
        <v>0</v>
      </c>
      <c r="L279" s="353">
        <f t="shared" si="120"/>
        <v>0</v>
      </c>
      <c r="M279" s="243">
        <f t="shared" si="91"/>
      </c>
      <c r="N279" s="271"/>
      <c r="O279" s="369">
        <f aca="true" t="shared" si="121" ref="O279:R280">SUMIF($B$598:$B$12304,$B279,O$598:O$12304)</f>
        <v>0</v>
      </c>
      <c r="P279" s="370">
        <f t="shared" si="121"/>
        <v>0</v>
      </c>
      <c r="Q279" s="370">
        <f t="shared" si="121"/>
        <v>0</v>
      </c>
      <c r="R279" s="370">
        <f t="shared" si="121"/>
        <v>0</v>
      </c>
      <c r="S279" s="271"/>
      <c r="T279" s="369">
        <f aca="true" t="shared" si="122" ref="T279:Z280">SUMIF($B$598:$B$12304,$B279,T$598:T$12304)</f>
        <v>0</v>
      </c>
      <c r="U279" s="369">
        <f t="shared" si="122"/>
        <v>0</v>
      </c>
      <c r="V279" s="369">
        <f t="shared" si="122"/>
        <v>0</v>
      </c>
      <c r="W279" s="369">
        <f t="shared" si="122"/>
        <v>0</v>
      </c>
      <c r="X279" s="369">
        <f t="shared" si="122"/>
        <v>0</v>
      </c>
      <c r="Y279" s="369">
        <f t="shared" si="122"/>
        <v>0</v>
      </c>
      <c r="Z279" s="369">
        <f t="shared" si="122"/>
        <v>0</v>
      </c>
      <c r="AA279" s="349">
        <f t="shared" si="90"/>
        <v>0</v>
      </c>
      <c r="AB279" s="374"/>
    </row>
    <row r="280" spans="1:28" s="274" customFormat="1" ht="18.75" thickBot="1">
      <c r="A280" s="289">
        <v>775</v>
      </c>
      <c r="B280" s="143">
        <v>5500</v>
      </c>
      <c r="C280" s="888" t="s">
        <v>1219</v>
      </c>
      <c r="D280" s="888"/>
      <c r="E280" s="540">
        <f t="shared" si="120"/>
        <v>0</v>
      </c>
      <c r="F280" s="353">
        <f t="shared" si="120"/>
        <v>0</v>
      </c>
      <c r="G280" s="353">
        <f t="shared" si="120"/>
        <v>0</v>
      </c>
      <c r="H280" s="353">
        <f t="shared" si="120"/>
        <v>0</v>
      </c>
      <c r="I280" s="353">
        <f t="shared" si="120"/>
        <v>0</v>
      </c>
      <c r="J280" s="353">
        <f t="shared" si="120"/>
        <v>0</v>
      </c>
      <c r="K280" s="353">
        <f t="shared" si="120"/>
        <v>0</v>
      </c>
      <c r="L280" s="353">
        <f t="shared" si="120"/>
        <v>0</v>
      </c>
      <c r="M280" s="243">
        <f t="shared" si="91"/>
      </c>
      <c r="N280" s="271"/>
      <c r="O280" s="354">
        <f t="shared" si="121"/>
        <v>0</v>
      </c>
      <c r="P280" s="355">
        <f t="shared" si="121"/>
        <v>0</v>
      </c>
      <c r="Q280" s="355">
        <f t="shared" si="121"/>
        <v>0</v>
      </c>
      <c r="R280" s="355">
        <f t="shared" si="121"/>
        <v>0</v>
      </c>
      <c r="S280" s="271"/>
      <c r="T280" s="354">
        <f t="shared" si="122"/>
        <v>0</v>
      </c>
      <c r="U280" s="354">
        <f t="shared" si="122"/>
        <v>0</v>
      </c>
      <c r="V280" s="354">
        <f t="shared" si="122"/>
        <v>0</v>
      </c>
      <c r="W280" s="354">
        <f t="shared" si="122"/>
        <v>0</v>
      </c>
      <c r="X280" s="354">
        <f t="shared" si="122"/>
        <v>0</v>
      </c>
      <c r="Y280" s="354">
        <f t="shared" si="122"/>
        <v>0</v>
      </c>
      <c r="Z280" s="354">
        <f t="shared" si="122"/>
        <v>0</v>
      </c>
      <c r="AA280" s="349">
        <f t="shared" si="90"/>
        <v>0</v>
      </c>
      <c r="AB280" s="374"/>
    </row>
    <row r="281" spans="1:28" ht="18.75" thickBot="1">
      <c r="A281" s="290">
        <v>780</v>
      </c>
      <c r="B281" s="182"/>
      <c r="C281" s="148">
        <v>5501</v>
      </c>
      <c r="D281" s="172" t="s">
        <v>1220</v>
      </c>
      <c r="E281" s="539">
        <f aca="true" t="shared" si="123" ref="E281:L284">SUMIF($C$598:$C$12304,$C281,E$598:E$12304)</f>
        <v>0</v>
      </c>
      <c r="F281" s="277">
        <f t="shared" si="123"/>
        <v>0</v>
      </c>
      <c r="G281" s="277">
        <f t="shared" si="123"/>
        <v>0</v>
      </c>
      <c r="H281" s="277">
        <f t="shared" si="123"/>
        <v>0</v>
      </c>
      <c r="I281" s="277">
        <f t="shared" si="123"/>
        <v>0</v>
      </c>
      <c r="J281" s="277">
        <f t="shared" si="123"/>
        <v>0</v>
      </c>
      <c r="K281" s="277">
        <f t="shared" si="123"/>
        <v>0</v>
      </c>
      <c r="L281" s="277">
        <f t="shared" si="123"/>
        <v>0</v>
      </c>
      <c r="M281" s="243">
        <f t="shared" si="91"/>
      </c>
      <c r="N281" s="271"/>
      <c r="O281" s="350">
        <f aca="true" t="shared" si="124" ref="O281:R284">SUMIF($C$598:$C$12304,$C281,O$598:O$12304)</f>
        <v>0</v>
      </c>
      <c r="P281" s="351">
        <f t="shared" si="124"/>
        <v>0</v>
      </c>
      <c r="Q281" s="351">
        <f t="shared" si="124"/>
        <v>0</v>
      </c>
      <c r="R281" s="351">
        <f t="shared" si="124"/>
        <v>0</v>
      </c>
      <c r="S281" s="271"/>
      <c r="T281" s="350">
        <f aca="true" t="shared" si="125" ref="T281:Z284">SUMIF($C$598:$C$12304,$C281,T$598:T$12304)</f>
        <v>0</v>
      </c>
      <c r="U281" s="350">
        <f t="shared" si="125"/>
        <v>0</v>
      </c>
      <c r="V281" s="350">
        <f t="shared" si="125"/>
        <v>0</v>
      </c>
      <c r="W281" s="350">
        <f t="shared" si="125"/>
        <v>0</v>
      </c>
      <c r="X281" s="350">
        <f t="shared" si="125"/>
        <v>0</v>
      </c>
      <c r="Y281" s="350">
        <f t="shared" si="125"/>
        <v>0</v>
      </c>
      <c r="Z281" s="350">
        <f t="shared" si="125"/>
        <v>0</v>
      </c>
      <c r="AA281" s="349">
        <f t="shared" si="90"/>
        <v>0</v>
      </c>
      <c r="AB281" s="371"/>
    </row>
    <row r="282" spans="1:28" ht="18.75" thickBot="1">
      <c r="A282" s="290">
        <v>785</v>
      </c>
      <c r="B282" s="182"/>
      <c r="C282" s="140">
        <v>5502</v>
      </c>
      <c r="D282" s="149" t="s">
        <v>1221</v>
      </c>
      <c r="E282" s="539">
        <f t="shared" si="123"/>
        <v>0</v>
      </c>
      <c r="F282" s="277">
        <f t="shared" si="123"/>
        <v>0</v>
      </c>
      <c r="G282" s="277">
        <f t="shared" si="123"/>
        <v>0</v>
      </c>
      <c r="H282" s="277">
        <f t="shared" si="123"/>
        <v>0</v>
      </c>
      <c r="I282" s="277">
        <f t="shared" si="123"/>
        <v>0</v>
      </c>
      <c r="J282" s="277">
        <f t="shared" si="123"/>
        <v>0</v>
      </c>
      <c r="K282" s="277">
        <f t="shared" si="123"/>
        <v>0</v>
      </c>
      <c r="L282" s="277">
        <f t="shared" si="123"/>
        <v>0</v>
      </c>
      <c r="M282" s="243">
        <f t="shared" si="91"/>
      </c>
      <c r="N282" s="271"/>
      <c r="O282" s="350">
        <f t="shared" si="124"/>
        <v>0</v>
      </c>
      <c r="P282" s="351">
        <f t="shared" si="124"/>
        <v>0</v>
      </c>
      <c r="Q282" s="351">
        <f t="shared" si="124"/>
        <v>0</v>
      </c>
      <c r="R282" s="351">
        <f t="shared" si="124"/>
        <v>0</v>
      </c>
      <c r="S282" s="271"/>
      <c r="T282" s="350">
        <f t="shared" si="125"/>
        <v>0</v>
      </c>
      <c r="U282" s="350">
        <f t="shared" si="125"/>
        <v>0</v>
      </c>
      <c r="V282" s="350">
        <f t="shared" si="125"/>
        <v>0</v>
      </c>
      <c r="W282" s="350">
        <f t="shared" si="125"/>
        <v>0</v>
      </c>
      <c r="X282" s="350">
        <f t="shared" si="125"/>
        <v>0</v>
      </c>
      <c r="Y282" s="350">
        <f t="shared" si="125"/>
        <v>0</v>
      </c>
      <c r="Z282" s="350">
        <f t="shared" si="125"/>
        <v>0</v>
      </c>
      <c r="AA282" s="349">
        <f t="shared" si="90"/>
        <v>0</v>
      </c>
      <c r="AB282" s="274"/>
    </row>
    <row r="283" spans="1:27" ht="23.25" customHeight="1" thickBot="1">
      <c r="A283" s="290">
        <v>790</v>
      </c>
      <c r="B283" s="182"/>
      <c r="C283" s="140">
        <v>5503</v>
      </c>
      <c r="D283" s="142" t="s">
        <v>1222</v>
      </c>
      <c r="E283" s="539">
        <f t="shared" si="123"/>
        <v>0</v>
      </c>
      <c r="F283" s="277">
        <f t="shared" si="123"/>
        <v>0</v>
      </c>
      <c r="G283" s="277">
        <f t="shared" si="123"/>
        <v>0</v>
      </c>
      <c r="H283" s="277">
        <f t="shared" si="123"/>
        <v>0</v>
      </c>
      <c r="I283" s="277">
        <f t="shared" si="123"/>
        <v>0</v>
      </c>
      <c r="J283" s="277">
        <f t="shared" si="123"/>
        <v>0</v>
      </c>
      <c r="K283" s="277">
        <f t="shared" si="123"/>
        <v>0</v>
      </c>
      <c r="L283" s="277">
        <f t="shared" si="123"/>
        <v>0</v>
      </c>
      <c r="M283" s="243">
        <f t="shared" si="91"/>
      </c>
      <c r="N283" s="271"/>
      <c r="O283" s="350">
        <f t="shared" si="124"/>
        <v>0</v>
      </c>
      <c r="P283" s="351">
        <f t="shared" si="124"/>
        <v>0</v>
      </c>
      <c r="Q283" s="351">
        <f t="shared" si="124"/>
        <v>0</v>
      </c>
      <c r="R283" s="351">
        <f t="shared" si="124"/>
        <v>0</v>
      </c>
      <c r="S283" s="271"/>
      <c r="T283" s="350">
        <f t="shared" si="125"/>
        <v>0</v>
      </c>
      <c r="U283" s="350">
        <f t="shared" si="125"/>
        <v>0</v>
      </c>
      <c r="V283" s="350">
        <f t="shared" si="125"/>
        <v>0</v>
      </c>
      <c r="W283" s="350">
        <f t="shared" si="125"/>
        <v>0</v>
      </c>
      <c r="X283" s="350">
        <f t="shared" si="125"/>
        <v>0</v>
      </c>
      <c r="Y283" s="350">
        <f t="shared" si="125"/>
        <v>0</v>
      </c>
      <c r="Z283" s="350">
        <f t="shared" si="125"/>
        <v>0</v>
      </c>
      <c r="AA283" s="349">
        <f t="shared" si="90"/>
        <v>0</v>
      </c>
    </row>
    <row r="284" spans="1:27" ht="18.75" thickBot="1">
      <c r="A284" s="290">
        <v>795</v>
      </c>
      <c r="B284" s="182"/>
      <c r="C284" s="146">
        <v>5504</v>
      </c>
      <c r="D284" s="150" t="s">
        <v>1223</v>
      </c>
      <c r="E284" s="539">
        <f t="shared" si="123"/>
        <v>0</v>
      </c>
      <c r="F284" s="277">
        <f t="shared" si="123"/>
        <v>0</v>
      </c>
      <c r="G284" s="277">
        <f t="shared" si="123"/>
        <v>0</v>
      </c>
      <c r="H284" s="277">
        <f t="shared" si="123"/>
        <v>0</v>
      </c>
      <c r="I284" s="277">
        <f t="shared" si="123"/>
        <v>0</v>
      </c>
      <c r="J284" s="277">
        <f t="shared" si="123"/>
        <v>0</v>
      </c>
      <c r="K284" s="277">
        <f t="shared" si="123"/>
        <v>0</v>
      </c>
      <c r="L284" s="277">
        <f t="shared" si="123"/>
        <v>0</v>
      </c>
      <c r="M284" s="243">
        <f t="shared" si="91"/>
      </c>
      <c r="N284" s="271"/>
      <c r="O284" s="350">
        <f t="shared" si="124"/>
        <v>0</v>
      </c>
      <c r="P284" s="351">
        <f t="shared" si="124"/>
        <v>0</v>
      </c>
      <c r="Q284" s="351">
        <f t="shared" si="124"/>
        <v>0</v>
      </c>
      <c r="R284" s="351">
        <f t="shared" si="124"/>
        <v>0</v>
      </c>
      <c r="S284" s="271"/>
      <c r="T284" s="350">
        <f t="shared" si="125"/>
        <v>0</v>
      </c>
      <c r="U284" s="350">
        <f t="shared" si="125"/>
        <v>0</v>
      </c>
      <c r="V284" s="350">
        <f t="shared" si="125"/>
        <v>0</v>
      </c>
      <c r="W284" s="350">
        <f t="shared" si="125"/>
        <v>0</v>
      </c>
      <c r="X284" s="350">
        <f t="shared" si="125"/>
        <v>0</v>
      </c>
      <c r="Y284" s="350">
        <f t="shared" si="125"/>
        <v>0</v>
      </c>
      <c r="Z284" s="350">
        <f t="shared" si="125"/>
        <v>0</v>
      </c>
      <c r="AA284" s="349">
        <f t="shared" si="90"/>
        <v>0</v>
      </c>
    </row>
    <row r="285" spans="1:28" s="371" customFormat="1" ht="36.75" customHeight="1" thickBot="1">
      <c r="A285" s="289">
        <v>805</v>
      </c>
      <c r="B285" s="184">
        <v>5700</v>
      </c>
      <c r="C285" s="894" t="s">
        <v>1224</v>
      </c>
      <c r="D285" s="895"/>
      <c r="E285" s="540">
        <f aca="true" t="shared" si="126" ref="E285:L285">SUMIF($B$598:$B$12304,$B285,E$598:E$12304)</f>
        <v>0</v>
      </c>
      <c r="F285" s="353">
        <f t="shared" si="126"/>
        <v>0</v>
      </c>
      <c r="G285" s="353">
        <f t="shared" si="126"/>
        <v>0</v>
      </c>
      <c r="H285" s="353">
        <f t="shared" si="126"/>
        <v>0</v>
      </c>
      <c r="I285" s="353">
        <f t="shared" si="126"/>
        <v>0</v>
      </c>
      <c r="J285" s="353">
        <f t="shared" si="126"/>
        <v>0</v>
      </c>
      <c r="K285" s="353">
        <f t="shared" si="126"/>
        <v>0</v>
      </c>
      <c r="L285" s="353">
        <f t="shared" si="126"/>
        <v>0</v>
      </c>
      <c r="M285" s="243">
        <f t="shared" si="91"/>
      </c>
      <c r="N285" s="271"/>
      <c r="O285" s="369">
        <f>SUMIF($B$598:$B$12304,$B285,O$598:O$12304)</f>
        <v>0</v>
      </c>
      <c r="P285" s="370">
        <f>SUMIF($B$598:$B$12304,$B285,P$598:P$12304)</f>
        <v>0</v>
      </c>
      <c r="Q285" s="370">
        <f>SUMIF($B$598:$B$12304,$B285,Q$598:Q$12304)</f>
        <v>0</v>
      </c>
      <c r="R285" s="370">
        <f>SUMIF($B$598:$B$12304,$B285,R$598:R$12304)</f>
        <v>0</v>
      </c>
      <c r="S285" s="271"/>
      <c r="T285" s="369">
        <f aca="true" t="shared" si="127" ref="T285:Z285">SUMIF($B$598:$B$12304,$B285,T$598:T$12304)</f>
        <v>0</v>
      </c>
      <c r="U285" s="369">
        <f t="shared" si="127"/>
        <v>0</v>
      </c>
      <c r="V285" s="369">
        <f t="shared" si="127"/>
        <v>0</v>
      </c>
      <c r="W285" s="369">
        <f t="shared" si="127"/>
        <v>0</v>
      </c>
      <c r="X285" s="369">
        <f t="shared" si="127"/>
        <v>0</v>
      </c>
      <c r="Y285" s="369">
        <f t="shared" si="127"/>
        <v>0</v>
      </c>
      <c r="Z285" s="369">
        <f t="shared" si="127"/>
        <v>0</v>
      </c>
      <c r="AA285" s="349">
        <f t="shared" si="90"/>
        <v>0</v>
      </c>
      <c r="AB285" s="237"/>
    </row>
    <row r="286" spans="1:28" s="374" customFormat="1" ht="18.75" thickBot="1">
      <c r="A286" s="290">
        <v>810</v>
      </c>
      <c r="B286" s="185"/>
      <c r="C286" s="186">
        <v>5701</v>
      </c>
      <c r="D286" s="187" t="s">
        <v>1225</v>
      </c>
      <c r="E286" s="539">
        <f aca="true" t="shared" si="128" ref="E286:L288">SUMIF($C$598:$C$12304,$C286,E$598:E$12304)</f>
        <v>0</v>
      </c>
      <c r="F286" s="277">
        <f t="shared" si="128"/>
        <v>0</v>
      </c>
      <c r="G286" s="277">
        <f t="shared" si="128"/>
        <v>0</v>
      </c>
      <c r="H286" s="277">
        <f t="shared" si="128"/>
        <v>0</v>
      </c>
      <c r="I286" s="277">
        <f t="shared" si="128"/>
        <v>0</v>
      </c>
      <c r="J286" s="277">
        <f t="shared" si="128"/>
        <v>0</v>
      </c>
      <c r="K286" s="277">
        <f t="shared" si="128"/>
        <v>0</v>
      </c>
      <c r="L286" s="277">
        <f t="shared" si="128"/>
        <v>0</v>
      </c>
      <c r="M286" s="243">
        <f t="shared" si="91"/>
      </c>
      <c r="N286" s="271"/>
      <c r="O286" s="372">
        <f aca="true" t="shared" si="129" ref="O286:R288">SUMIF($C$598:$C$12304,$C286,O$598:O$12304)</f>
        <v>0</v>
      </c>
      <c r="P286" s="373">
        <f t="shared" si="129"/>
        <v>0</v>
      </c>
      <c r="Q286" s="373">
        <f t="shared" si="129"/>
        <v>0</v>
      </c>
      <c r="R286" s="373">
        <f t="shared" si="129"/>
        <v>0</v>
      </c>
      <c r="S286" s="271"/>
      <c r="T286" s="372">
        <f aca="true" t="shared" si="130" ref="T286:Z288">SUMIF($C$598:$C$12304,$C286,T$598:T$12304)</f>
        <v>0</v>
      </c>
      <c r="U286" s="372">
        <f t="shared" si="130"/>
        <v>0</v>
      </c>
      <c r="V286" s="372">
        <f t="shared" si="130"/>
        <v>0</v>
      </c>
      <c r="W286" s="372">
        <f t="shared" si="130"/>
        <v>0</v>
      </c>
      <c r="X286" s="372">
        <f t="shared" si="130"/>
        <v>0</v>
      </c>
      <c r="Y286" s="372">
        <f t="shared" si="130"/>
        <v>0</v>
      </c>
      <c r="Z286" s="372">
        <f t="shared" si="130"/>
        <v>0</v>
      </c>
      <c r="AA286" s="349">
        <f t="shared" si="90"/>
        <v>0</v>
      </c>
      <c r="AB286" s="237"/>
    </row>
    <row r="287" spans="1:28" s="374" customFormat="1" ht="18.75" thickBot="1">
      <c r="A287" s="290">
        <v>815</v>
      </c>
      <c r="B287" s="185"/>
      <c r="C287" s="188">
        <v>5702</v>
      </c>
      <c r="D287" s="189" t="s">
        <v>1226</v>
      </c>
      <c r="E287" s="539">
        <f t="shared" si="128"/>
        <v>0</v>
      </c>
      <c r="F287" s="277">
        <f t="shared" si="128"/>
        <v>0</v>
      </c>
      <c r="G287" s="277">
        <f t="shared" si="128"/>
        <v>0</v>
      </c>
      <c r="H287" s="277">
        <f t="shared" si="128"/>
        <v>0</v>
      </c>
      <c r="I287" s="277">
        <f t="shared" si="128"/>
        <v>0</v>
      </c>
      <c r="J287" s="277">
        <f t="shared" si="128"/>
        <v>0</v>
      </c>
      <c r="K287" s="277">
        <f t="shared" si="128"/>
        <v>0</v>
      </c>
      <c r="L287" s="277">
        <f t="shared" si="128"/>
        <v>0</v>
      </c>
      <c r="M287" s="243">
        <f t="shared" si="91"/>
      </c>
      <c r="N287" s="271"/>
      <c r="O287" s="372">
        <f t="shared" si="129"/>
        <v>0</v>
      </c>
      <c r="P287" s="373">
        <f t="shared" si="129"/>
        <v>0</v>
      </c>
      <c r="Q287" s="373">
        <f t="shared" si="129"/>
        <v>0</v>
      </c>
      <c r="R287" s="373">
        <f t="shared" si="129"/>
        <v>0</v>
      </c>
      <c r="S287" s="271"/>
      <c r="T287" s="372">
        <f t="shared" si="130"/>
        <v>0</v>
      </c>
      <c r="U287" s="372">
        <f t="shared" si="130"/>
        <v>0</v>
      </c>
      <c r="V287" s="372">
        <f t="shared" si="130"/>
        <v>0</v>
      </c>
      <c r="W287" s="372">
        <f t="shared" si="130"/>
        <v>0</v>
      </c>
      <c r="X287" s="372">
        <f t="shared" si="130"/>
        <v>0</v>
      </c>
      <c r="Y287" s="372">
        <f t="shared" si="130"/>
        <v>0</v>
      </c>
      <c r="Z287" s="372">
        <f t="shared" si="130"/>
        <v>0</v>
      </c>
      <c r="AA287" s="349">
        <f t="shared" si="90"/>
        <v>0</v>
      </c>
      <c r="AB287" s="371"/>
    </row>
    <row r="288" spans="1:71" s="303" customFormat="1" ht="15.75" customHeight="1" thickBot="1">
      <c r="A288" s="296">
        <v>525</v>
      </c>
      <c r="B288" s="139"/>
      <c r="C288" s="192">
        <v>4071</v>
      </c>
      <c r="D288" s="545" t="s">
        <v>1227</v>
      </c>
      <c r="E288" s="539">
        <f t="shared" si="128"/>
        <v>0</v>
      </c>
      <c r="F288" s="277">
        <f t="shared" si="128"/>
        <v>0</v>
      </c>
      <c r="G288" s="277">
        <f t="shared" si="128"/>
        <v>0</v>
      </c>
      <c r="H288" s="277">
        <f t="shared" si="128"/>
        <v>0</v>
      </c>
      <c r="I288" s="277">
        <f t="shared" si="128"/>
        <v>0</v>
      </c>
      <c r="J288" s="277">
        <f t="shared" si="128"/>
        <v>0</v>
      </c>
      <c r="K288" s="277">
        <f t="shared" si="128"/>
        <v>0</v>
      </c>
      <c r="L288" s="277">
        <f t="shared" si="128"/>
        <v>0</v>
      </c>
      <c r="M288" s="243">
        <f t="shared" si="91"/>
      </c>
      <c r="N288" s="271"/>
      <c r="O288" s="375">
        <f t="shared" si="129"/>
        <v>0</v>
      </c>
      <c r="P288" s="376">
        <f t="shared" si="129"/>
        <v>0</v>
      </c>
      <c r="Q288" s="376">
        <f t="shared" si="129"/>
        <v>0</v>
      </c>
      <c r="R288" s="376">
        <f t="shared" si="129"/>
        <v>0</v>
      </c>
      <c r="S288" s="271"/>
      <c r="T288" s="375">
        <f t="shared" si="130"/>
        <v>0</v>
      </c>
      <c r="U288" s="375">
        <f t="shared" si="130"/>
        <v>0</v>
      </c>
      <c r="V288" s="375">
        <f t="shared" si="130"/>
        <v>0</v>
      </c>
      <c r="W288" s="375">
        <f t="shared" si="130"/>
        <v>0</v>
      </c>
      <c r="X288" s="375">
        <f t="shared" si="130"/>
        <v>0</v>
      </c>
      <c r="Y288" s="375">
        <f t="shared" si="130"/>
        <v>0</v>
      </c>
      <c r="Z288" s="375">
        <f t="shared" si="130"/>
        <v>0</v>
      </c>
      <c r="AA288" s="349">
        <f t="shared" si="90"/>
        <v>0</v>
      </c>
      <c r="AB288" s="374"/>
      <c r="AC288" s="300"/>
      <c r="AD288" s="299"/>
      <c r="AE288" s="300"/>
      <c r="AF288" s="300"/>
      <c r="AG288" s="299"/>
      <c r="AH288" s="300"/>
      <c r="AI288" s="300"/>
      <c r="AJ288" s="299"/>
      <c r="AK288" s="301"/>
      <c r="AL288" s="301"/>
      <c r="AM288" s="297"/>
      <c r="AN288" s="300"/>
      <c r="AO288" s="300"/>
      <c r="AP288" s="299"/>
      <c r="AQ288" s="300"/>
      <c r="AR288" s="300"/>
      <c r="AS288" s="299"/>
      <c r="AT288" s="300"/>
      <c r="AU288" s="300"/>
      <c r="AV288" s="299"/>
      <c r="AW288" s="300"/>
      <c r="AX288" s="300"/>
      <c r="AY288" s="299"/>
      <c r="AZ288" s="300"/>
      <c r="BA288" s="300"/>
      <c r="BB288" s="302"/>
      <c r="BC288" s="300"/>
      <c r="BD288" s="300"/>
      <c r="BE288" s="299"/>
      <c r="BF288" s="300"/>
      <c r="BG288" s="300"/>
      <c r="BH288" s="299"/>
      <c r="BI288" s="300"/>
      <c r="BJ288" s="299"/>
      <c r="BK288" s="302"/>
      <c r="BL288" s="299"/>
      <c r="BM288" s="299"/>
      <c r="BN288" s="300"/>
      <c r="BO288" s="300"/>
      <c r="BP288" s="299"/>
      <c r="BQ288" s="300"/>
      <c r="BS288" s="300"/>
    </row>
    <row r="289" spans="1:28" s="274" customFormat="1" ht="18.75" thickBot="1">
      <c r="A289" s="289">
        <v>820</v>
      </c>
      <c r="B289" s="378">
        <v>98</v>
      </c>
      <c r="C289" s="896" t="s">
        <v>1228</v>
      </c>
      <c r="D289" s="884"/>
      <c r="E289" s="540">
        <f aca="true" t="shared" si="131" ref="E289:L289">SUMIF($B$598:$B$12304,$B289,E$598:E$12304)</f>
        <v>0</v>
      </c>
      <c r="F289" s="353">
        <f t="shared" si="131"/>
        <v>0</v>
      </c>
      <c r="G289" s="353">
        <f t="shared" si="131"/>
        <v>0</v>
      </c>
      <c r="H289" s="353">
        <f t="shared" si="131"/>
        <v>0</v>
      </c>
      <c r="I289" s="353">
        <f t="shared" si="131"/>
        <v>0</v>
      </c>
      <c r="J289" s="353">
        <f t="shared" si="131"/>
        <v>0</v>
      </c>
      <c r="K289" s="353">
        <f t="shared" si="131"/>
        <v>0</v>
      </c>
      <c r="L289" s="353">
        <f t="shared" si="131"/>
        <v>0</v>
      </c>
      <c r="M289" s="243">
        <f t="shared" si="91"/>
      </c>
      <c r="N289" s="271"/>
      <c r="O289" s="354">
        <f>SUMIF($B$598:$B$12304,$B289,O$598:O$12304)</f>
        <v>0</v>
      </c>
      <c r="P289" s="355">
        <f>SUMIF($B$598:$B$12304,$B289,P$598:P$12304)</f>
        <v>0</v>
      </c>
      <c r="Q289" s="355">
        <f>SUMIF($B$598:$B$12304,$B289,Q$598:Q$12304)</f>
        <v>0</v>
      </c>
      <c r="R289" s="355">
        <f>SUMIF($B$598:$B$12304,$B289,R$598:R$12304)</f>
        <v>0</v>
      </c>
      <c r="S289" s="271"/>
      <c r="T289" s="354">
        <f aca="true" t="shared" si="132" ref="T289:Z289">SUMIF($B$598:$B$12304,$B289,T$598:T$12304)</f>
        <v>0</v>
      </c>
      <c r="U289" s="354">
        <f t="shared" si="132"/>
        <v>0</v>
      </c>
      <c r="V289" s="354">
        <f t="shared" si="132"/>
        <v>0</v>
      </c>
      <c r="W289" s="354">
        <f t="shared" si="132"/>
        <v>0</v>
      </c>
      <c r="X289" s="354">
        <f t="shared" si="132"/>
        <v>0</v>
      </c>
      <c r="Y289" s="354">
        <f t="shared" si="132"/>
        <v>0</v>
      </c>
      <c r="Z289" s="354">
        <f t="shared" si="132"/>
        <v>0</v>
      </c>
      <c r="AA289" s="349">
        <f t="shared" si="90"/>
        <v>0</v>
      </c>
      <c r="AB289" s="300"/>
    </row>
    <row r="290" spans="1:28" ht="15.75">
      <c r="A290" s="290">
        <v>821</v>
      </c>
      <c r="B290" s="194"/>
      <c r="C290" s="379" t="s">
        <v>1229</v>
      </c>
      <c r="D290" s="380"/>
      <c r="E290" s="460"/>
      <c r="F290" s="460"/>
      <c r="G290" s="460"/>
      <c r="H290" s="460"/>
      <c r="I290" s="460"/>
      <c r="J290" s="460"/>
      <c r="K290" s="460"/>
      <c r="L290" s="381"/>
      <c r="M290" s="243">
        <f t="shared" si="91"/>
      </c>
      <c r="N290" s="271"/>
      <c r="O290" s="382"/>
      <c r="P290" s="383"/>
      <c r="Q290" s="383"/>
      <c r="R290" s="383"/>
      <c r="S290" s="271"/>
      <c r="T290" s="382"/>
      <c r="U290" s="382"/>
      <c r="V290" s="382"/>
      <c r="W290" s="382"/>
      <c r="X290" s="382"/>
      <c r="Y290" s="382"/>
      <c r="Z290" s="382"/>
      <c r="AA290" s="384"/>
      <c r="AB290" s="374"/>
    </row>
    <row r="291" spans="1:28" ht="15.75">
      <c r="A291" s="290">
        <v>822</v>
      </c>
      <c r="B291" s="194"/>
      <c r="C291" s="385" t="s">
        <v>1230</v>
      </c>
      <c r="D291" s="377"/>
      <c r="E291" s="448"/>
      <c r="F291" s="448"/>
      <c r="G291" s="448"/>
      <c r="H291" s="448"/>
      <c r="I291" s="448"/>
      <c r="J291" s="448"/>
      <c r="K291" s="448"/>
      <c r="L291" s="342"/>
      <c r="M291" s="243">
        <f t="shared" si="91"/>
      </c>
      <c r="N291" s="271"/>
      <c r="O291" s="386"/>
      <c r="P291" s="387"/>
      <c r="Q291" s="387"/>
      <c r="R291" s="387"/>
      <c r="S291" s="271"/>
      <c r="T291" s="386"/>
      <c r="U291" s="386"/>
      <c r="V291" s="386"/>
      <c r="W291" s="386"/>
      <c r="X291" s="386"/>
      <c r="Y291" s="386"/>
      <c r="Z291" s="386"/>
      <c r="AA291" s="388"/>
      <c r="AB291" s="274"/>
    </row>
    <row r="292" spans="1:27" ht="16.5" thickBot="1">
      <c r="A292" s="290">
        <v>823</v>
      </c>
      <c r="B292" s="195"/>
      <c r="C292" s="389" t="s">
        <v>1231</v>
      </c>
      <c r="D292" s="390"/>
      <c r="E292" s="461"/>
      <c r="F292" s="461"/>
      <c r="G292" s="461"/>
      <c r="H292" s="461"/>
      <c r="I292" s="461"/>
      <c r="J292" s="461"/>
      <c r="K292" s="461"/>
      <c r="L292" s="344"/>
      <c r="M292" s="243">
        <f t="shared" si="91"/>
      </c>
      <c r="N292" s="271"/>
      <c r="O292" s="391"/>
      <c r="P292" s="392"/>
      <c r="Q292" s="392"/>
      <c r="R292" s="392"/>
      <c r="S292" s="271"/>
      <c r="T292" s="391"/>
      <c r="U292" s="391"/>
      <c r="V292" s="391"/>
      <c r="W292" s="391"/>
      <c r="X292" s="391"/>
      <c r="Y292" s="391"/>
      <c r="Z292" s="391"/>
      <c r="AA292" s="393"/>
    </row>
    <row r="293" spans="1:27" ht="18.75" thickBot="1">
      <c r="A293" s="290">
        <v>825</v>
      </c>
      <c r="B293" s="196"/>
      <c r="C293" s="165" t="s">
        <v>1462</v>
      </c>
      <c r="D293" s="197" t="s">
        <v>1232</v>
      </c>
      <c r="E293" s="307">
        <f aca="true" t="shared" si="133" ref="E293:L293">SUMIF($C$598:$C$12304,$C293,E$598:E$12304)</f>
        <v>0</v>
      </c>
      <c r="F293" s="394">
        <f t="shared" si="133"/>
        <v>0</v>
      </c>
      <c r="G293" s="394">
        <f t="shared" si="133"/>
        <v>0</v>
      </c>
      <c r="H293" s="394">
        <f t="shared" si="133"/>
        <v>0</v>
      </c>
      <c r="I293" s="394">
        <f t="shared" si="133"/>
        <v>0</v>
      </c>
      <c r="J293" s="394">
        <f t="shared" si="133"/>
        <v>0</v>
      </c>
      <c r="K293" s="394">
        <f t="shared" si="133"/>
        <v>0</v>
      </c>
      <c r="L293" s="394">
        <f t="shared" si="133"/>
        <v>0</v>
      </c>
      <c r="M293" s="243">
        <v>1</v>
      </c>
      <c r="O293" s="395">
        <f>SUMIF($C$598:$C$12304,$C293,O$598:O$12304)</f>
        <v>0</v>
      </c>
      <c r="P293" s="395">
        <f>SUMIF($C$598:$C$12304,$C293,P$598:P$12304)</f>
        <v>0</v>
      </c>
      <c r="Q293" s="395">
        <f>SUMIF($C$598:$C$12304,$C293,Q$598:Q$12304)</f>
        <v>0</v>
      </c>
      <c r="R293" s="395">
        <f>SUMIF($C$598:$C$12304,$C293,R$598:R$12304)</f>
        <v>0</v>
      </c>
      <c r="S293" s="244"/>
      <c r="T293" s="395">
        <f aca="true" t="shared" si="134" ref="T293:Z293">SUMIF($C$598:$C$12304,$C293,T$598:T$12304)</f>
        <v>0</v>
      </c>
      <c r="U293" s="395">
        <f t="shared" si="134"/>
        <v>0</v>
      </c>
      <c r="V293" s="395">
        <f t="shared" si="134"/>
        <v>0</v>
      </c>
      <c r="W293" s="395">
        <f t="shared" si="134"/>
        <v>0</v>
      </c>
      <c r="X293" s="395">
        <f t="shared" si="134"/>
        <v>0</v>
      </c>
      <c r="Y293" s="395">
        <f t="shared" si="134"/>
        <v>0</v>
      </c>
      <c r="Z293" s="395">
        <f t="shared" si="134"/>
        <v>0</v>
      </c>
      <c r="AA293" s="349">
        <f>W293-X293-Y293-Z293</f>
        <v>0</v>
      </c>
    </row>
    <row r="294" spans="1:19" ht="13.5" customHeight="1">
      <c r="A294" s="290"/>
      <c r="B294" s="155"/>
      <c r="C294" s="198"/>
      <c r="M294" s="243">
        <v>1</v>
      </c>
      <c r="S294" s="245"/>
    </row>
    <row r="295" spans="1:26" ht="15">
      <c r="A295" s="290"/>
      <c r="C295" s="249"/>
      <c r="D295" s="250"/>
      <c r="E295" s="309"/>
      <c r="F295" s="309"/>
      <c r="G295" s="309"/>
      <c r="H295" s="309"/>
      <c r="I295" s="309"/>
      <c r="J295" s="309"/>
      <c r="K295" s="309"/>
      <c r="L295" s="309"/>
      <c r="M295" s="243">
        <v>1</v>
      </c>
      <c r="O295" s="309"/>
      <c r="P295" s="309"/>
      <c r="Q295" s="315"/>
      <c r="R295" s="315"/>
      <c r="S295" s="245"/>
      <c r="T295" s="309"/>
      <c r="U295" s="309"/>
      <c r="V295" s="315"/>
      <c r="W295" s="315"/>
      <c r="X295" s="309"/>
      <c r="Y295" s="315"/>
      <c r="Z295" s="315"/>
    </row>
    <row r="296" spans="1:26" ht="15">
      <c r="A296" s="290"/>
      <c r="C296" s="249"/>
      <c r="D296" s="250"/>
      <c r="E296" s="309"/>
      <c r="F296" s="309"/>
      <c r="G296" s="309"/>
      <c r="H296" s="309"/>
      <c r="I296" s="309"/>
      <c r="J296" s="309"/>
      <c r="K296" s="309"/>
      <c r="L296" s="309"/>
      <c r="M296" s="243">
        <v>1</v>
      </c>
      <c r="O296" s="309"/>
      <c r="P296" s="309"/>
      <c r="Q296" s="315"/>
      <c r="R296" s="315"/>
      <c r="S296" s="245"/>
      <c r="T296" s="309"/>
      <c r="U296" s="309"/>
      <c r="V296" s="315"/>
      <c r="W296" s="315"/>
      <c r="X296" s="309"/>
      <c r="Y296" s="315"/>
      <c r="Z296" s="315"/>
    </row>
    <row r="297" spans="1:26" ht="0.75" customHeight="1">
      <c r="A297" s="290"/>
      <c r="B297" s="812"/>
      <c r="C297" s="812"/>
      <c r="D297" s="813"/>
      <c r="E297" s="814"/>
      <c r="F297" s="814"/>
      <c r="G297" s="814"/>
      <c r="H297" s="814"/>
      <c r="I297" s="814"/>
      <c r="J297" s="814"/>
      <c r="K297" s="814"/>
      <c r="L297" s="814"/>
      <c r="M297" s="812"/>
      <c r="O297" s="309"/>
      <c r="P297" s="309"/>
      <c r="Q297" s="315"/>
      <c r="R297" s="315"/>
      <c r="S297" s="245"/>
      <c r="T297" s="309"/>
      <c r="U297" s="309"/>
      <c r="V297" s="315"/>
      <c r="W297" s="315"/>
      <c r="X297" s="309"/>
      <c r="Y297" s="315"/>
      <c r="Z297" s="315"/>
    </row>
    <row r="298" spans="1:26" ht="0.75" customHeight="1">
      <c r="A298" s="290"/>
      <c r="B298" s="897"/>
      <c r="C298" s="898"/>
      <c r="D298" s="898"/>
      <c r="E298" s="814"/>
      <c r="F298" s="814"/>
      <c r="G298" s="814"/>
      <c r="H298" s="814"/>
      <c r="I298" s="814"/>
      <c r="J298" s="814"/>
      <c r="K298" s="814"/>
      <c r="L298" s="814"/>
      <c r="M298" s="812"/>
      <c r="O298" s="309"/>
      <c r="P298" s="309"/>
      <c r="Q298" s="315"/>
      <c r="R298" s="315"/>
      <c r="S298" s="245"/>
      <c r="T298" s="309"/>
      <c r="U298" s="309"/>
      <c r="V298" s="315"/>
      <c r="W298" s="315"/>
      <c r="X298" s="309"/>
      <c r="Y298" s="315"/>
      <c r="Z298" s="315"/>
    </row>
    <row r="299" spans="1:26" ht="0.75" customHeight="1">
      <c r="A299" s="290"/>
      <c r="B299" s="812"/>
      <c r="C299" s="812"/>
      <c r="D299" s="813"/>
      <c r="E299" s="815"/>
      <c r="F299" s="815"/>
      <c r="G299" s="814"/>
      <c r="H299" s="814"/>
      <c r="I299" s="815"/>
      <c r="J299" s="814"/>
      <c r="K299" s="814"/>
      <c r="L299" s="814"/>
      <c r="M299" s="812"/>
      <c r="O299" s="309"/>
      <c r="P299" s="309"/>
      <c r="Q299" s="315"/>
      <c r="R299" s="315"/>
      <c r="S299" s="245"/>
      <c r="T299" s="309"/>
      <c r="U299" s="309"/>
      <c r="V299" s="315"/>
      <c r="W299" s="315"/>
      <c r="X299" s="309"/>
      <c r="Y299" s="315"/>
      <c r="Z299" s="315"/>
    </row>
    <row r="300" spans="1:26" ht="0.75" customHeight="1">
      <c r="A300" s="290"/>
      <c r="B300" s="899"/>
      <c r="C300" s="898"/>
      <c r="D300" s="898"/>
      <c r="E300" s="816"/>
      <c r="F300" s="817"/>
      <c r="G300" s="814"/>
      <c r="H300" s="814"/>
      <c r="I300" s="817"/>
      <c r="J300" s="814"/>
      <c r="K300" s="814"/>
      <c r="L300" s="814"/>
      <c r="M300" s="812"/>
      <c r="O300" s="309"/>
      <c r="P300" s="309"/>
      <c r="Q300" s="315"/>
      <c r="R300" s="315"/>
      <c r="S300" s="245"/>
      <c r="T300" s="309"/>
      <c r="U300" s="309"/>
      <c r="V300" s="315"/>
      <c r="W300" s="315"/>
      <c r="X300" s="309"/>
      <c r="Y300" s="315"/>
      <c r="Z300" s="315"/>
    </row>
    <row r="301" spans="1:26" ht="0.75" customHeight="1">
      <c r="A301" s="290"/>
      <c r="B301" s="818"/>
      <c r="C301" s="812"/>
      <c r="D301" s="813"/>
      <c r="E301" s="814"/>
      <c r="F301" s="819"/>
      <c r="G301" s="814"/>
      <c r="H301" s="814"/>
      <c r="I301" s="819"/>
      <c r="J301" s="814"/>
      <c r="K301" s="814"/>
      <c r="L301" s="814"/>
      <c r="M301" s="812"/>
      <c r="O301" s="309"/>
      <c r="P301" s="309"/>
      <c r="Q301" s="315"/>
      <c r="R301" s="315"/>
      <c r="S301" s="245"/>
      <c r="T301" s="309"/>
      <c r="U301" s="309"/>
      <c r="V301" s="315"/>
      <c r="W301" s="315"/>
      <c r="X301" s="309"/>
      <c r="Y301" s="315"/>
      <c r="Z301" s="315"/>
    </row>
    <row r="302" spans="1:26" ht="0.75" customHeight="1">
      <c r="A302" s="290"/>
      <c r="B302" s="818"/>
      <c r="C302" s="812"/>
      <c r="D302" s="813"/>
      <c r="E302" s="820"/>
      <c r="F302" s="814"/>
      <c r="G302" s="814"/>
      <c r="H302" s="814"/>
      <c r="I302" s="814"/>
      <c r="J302" s="814"/>
      <c r="K302" s="814"/>
      <c r="L302" s="814"/>
      <c r="M302" s="812"/>
      <c r="O302" s="309"/>
      <c r="P302" s="309"/>
      <c r="Q302" s="315"/>
      <c r="R302" s="315"/>
      <c r="S302" s="245"/>
      <c r="T302" s="309"/>
      <c r="U302" s="309"/>
      <c r="V302" s="315"/>
      <c r="W302" s="315"/>
      <c r="X302" s="309"/>
      <c r="Y302" s="315"/>
      <c r="Z302" s="315"/>
    </row>
    <row r="303" spans="1:26" ht="0.75" customHeight="1">
      <c r="A303" s="290"/>
      <c r="B303" s="899"/>
      <c r="C303" s="898"/>
      <c r="D303" s="898"/>
      <c r="E303" s="814"/>
      <c r="F303" s="821"/>
      <c r="G303" s="814"/>
      <c r="H303" s="814"/>
      <c r="I303" s="821"/>
      <c r="J303" s="814"/>
      <c r="K303" s="814"/>
      <c r="L303" s="814"/>
      <c r="M303" s="812"/>
      <c r="O303" s="309"/>
      <c r="P303" s="309"/>
      <c r="Q303" s="315"/>
      <c r="R303" s="315"/>
      <c r="S303" s="245"/>
      <c r="T303" s="309"/>
      <c r="U303" s="309"/>
      <c r="V303" s="315"/>
      <c r="W303" s="315"/>
      <c r="X303" s="309"/>
      <c r="Y303" s="315"/>
      <c r="Z303" s="315"/>
    </row>
    <row r="304" spans="1:26" ht="0.75" customHeight="1">
      <c r="A304" s="290"/>
      <c r="B304" s="818"/>
      <c r="C304" s="812"/>
      <c r="D304" s="813"/>
      <c r="E304" s="820"/>
      <c r="F304" s="814"/>
      <c r="G304" s="814"/>
      <c r="H304" s="814"/>
      <c r="I304" s="814"/>
      <c r="J304" s="814"/>
      <c r="K304" s="814"/>
      <c r="L304" s="814"/>
      <c r="M304" s="812"/>
      <c r="O304" s="309"/>
      <c r="P304" s="309"/>
      <c r="Q304" s="315"/>
      <c r="R304" s="315"/>
      <c r="S304" s="245"/>
      <c r="T304" s="309"/>
      <c r="U304" s="309"/>
      <c r="V304" s="315"/>
      <c r="W304" s="315"/>
      <c r="X304" s="309"/>
      <c r="Y304" s="315"/>
      <c r="Z304" s="315"/>
    </row>
    <row r="305" spans="1:26" ht="0.75" customHeight="1">
      <c r="A305" s="290"/>
      <c r="B305" s="818"/>
      <c r="C305" s="812"/>
      <c r="D305" s="822"/>
      <c r="E305" s="821"/>
      <c r="F305" s="823"/>
      <c r="G305" s="823"/>
      <c r="H305" s="823"/>
      <c r="I305" s="823"/>
      <c r="J305" s="823"/>
      <c r="K305" s="823"/>
      <c r="L305" s="823"/>
      <c r="M305" s="812"/>
      <c r="Q305" s="237"/>
      <c r="R305" s="237"/>
      <c r="S305" s="245"/>
      <c r="V305" s="237"/>
      <c r="W305" s="237"/>
      <c r="Y305" s="237"/>
      <c r="Z305" s="237"/>
    </row>
    <row r="306" spans="1:26" ht="0.75" customHeight="1">
      <c r="A306" s="290"/>
      <c r="B306" s="812"/>
      <c r="C306" s="812"/>
      <c r="D306" s="813"/>
      <c r="E306" s="814"/>
      <c r="F306" s="814"/>
      <c r="G306" s="814"/>
      <c r="H306" s="814"/>
      <c r="I306" s="814"/>
      <c r="J306" s="814"/>
      <c r="K306" s="814"/>
      <c r="L306" s="814"/>
      <c r="M306" s="812"/>
      <c r="O306" s="309"/>
      <c r="P306" s="309"/>
      <c r="Q306" s="315"/>
      <c r="R306" s="315"/>
      <c r="S306" s="245"/>
      <c r="T306" s="309"/>
      <c r="U306" s="309"/>
      <c r="V306" s="315"/>
      <c r="W306" s="315"/>
      <c r="X306" s="309"/>
      <c r="Y306" s="315"/>
      <c r="Z306" s="315"/>
    </row>
    <row r="307" spans="1:26" ht="0.75" customHeight="1">
      <c r="A307" s="290"/>
      <c r="B307" s="824"/>
      <c r="C307" s="812"/>
      <c r="D307" s="825"/>
      <c r="E307" s="814"/>
      <c r="F307" s="820"/>
      <c r="G307" s="823"/>
      <c r="H307" s="823"/>
      <c r="I307" s="820"/>
      <c r="J307" s="823"/>
      <c r="K307" s="823"/>
      <c r="L307" s="823"/>
      <c r="M307" s="812"/>
      <c r="Q307" s="237"/>
      <c r="R307" s="237"/>
      <c r="S307" s="245"/>
      <c r="V307" s="237"/>
      <c r="W307" s="237"/>
      <c r="Y307" s="237"/>
      <c r="Z307" s="237"/>
    </row>
    <row r="308" spans="1:28" s="280" customFormat="1" ht="0.75" customHeight="1">
      <c r="A308" s="292"/>
      <c r="B308" s="826"/>
      <c r="C308" s="827"/>
      <c r="D308" s="828"/>
      <c r="E308" s="829"/>
      <c r="F308" s="829"/>
      <c r="G308" s="823"/>
      <c r="H308" s="823"/>
      <c r="I308" s="829"/>
      <c r="J308" s="823"/>
      <c r="K308" s="823"/>
      <c r="L308" s="823"/>
      <c r="M308" s="812"/>
      <c r="N308" s="244"/>
      <c r="S308" s="245"/>
      <c r="AB308" s="237"/>
    </row>
    <row r="309" spans="1:28" s="280" customFormat="1" ht="0.75" customHeight="1">
      <c r="A309" s="292">
        <v>905</v>
      </c>
      <c r="B309" s="826"/>
      <c r="C309" s="827"/>
      <c r="D309" s="828"/>
      <c r="E309" s="830"/>
      <c r="F309" s="830"/>
      <c r="G309" s="823"/>
      <c r="H309" s="823"/>
      <c r="I309" s="830"/>
      <c r="J309" s="823"/>
      <c r="K309" s="823"/>
      <c r="L309" s="823"/>
      <c r="M309" s="812"/>
      <c r="N309" s="271"/>
      <c r="S309" s="245"/>
      <c r="AB309" s="237"/>
    </row>
    <row r="310" spans="1:19" s="280" customFormat="1" ht="0.75" customHeight="1">
      <c r="A310" s="292">
        <v>906</v>
      </c>
      <c r="B310" s="826"/>
      <c r="C310" s="827"/>
      <c r="D310" s="828"/>
      <c r="E310" s="830"/>
      <c r="F310" s="830"/>
      <c r="G310" s="823"/>
      <c r="H310" s="823"/>
      <c r="I310" s="830"/>
      <c r="J310" s="823"/>
      <c r="K310" s="823"/>
      <c r="L310" s="823"/>
      <c r="M310" s="812"/>
      <c r="N310" s="271"/>
      <c r="S310" s="245"/>
    </row>
    <row r="311" spans="1:19" s="280" customFormat="1" ht="0.75" customHeight="1">
      <c r="A311" s="292">
        <v>907</v>
      </c>
      <c r="B311" s="826"/>
      <c r="C311" s="827"/>
      <c r="D311" s="828"/>
      <c r="E311" s="830"/>
      <c r="F311" s="830"/>
      <c r="G311" s="823"/>
      <c r="H311" s="823"/>
      <c r="I311" s="830"/>
      <c r="J311" s="823"/>
      <c r="K311" s="823"/>
      <c r="L311" s="823"/>
      <c r="M311" s="812"/>
      <c r="N311" s="271"/>
      <c r="S311" s="245"/>
    </row>
    <row r="312" spans="1:19" s="280" customFormat="1" ht="0.75" customHeight="1">
      <c r="A312" s="292">
        <v>910</v>
      </c>
      <c r="B312" s="826"/>
      <c r="C312" s="827"/>
      <c r="D312" s="828"/>
      <c r="E312" s="830"/>
      <c r="F312" s="830"/>
      <c r="G312" s="823"/>
      <c r="H312" s="823"/>
      <c r="I312" s="830"/>
      <c r="J312" s="823"/>
      <c r="K312" s="823"/>
      <c r="L312" s="823"/>
      <c r="M312" s="812"/>
      <c r="N312" s="271"/>
      <c r="S312" s="245"/>
    </row>
    <row r="313" spans="1:19" s="280" customFormat="1" ht="0.75" customHeight="1">
      <c r="A313" s="292">
        <v>911</v>
      </c>
      <c r="B313" s="826"/>
      <c r="C313" s="827"/>
      <c r="D313" s="828"/>
      <c r="E313" s="830"/>
      <c r="F313" s="830"/>
      <c r="G313" s="823"/>
      <c r="H313" s="823"/>
      <c r="I313" s="830"/>
      <c r="J313" s="823"/>
      <c r="K313" s="823"/>
      <c r="L313" s="823"/>
      <c r="M313" s="812"/>
      <c r="N313" s="271"/>
      <c r="S313" s="245"/>
    </row>
    <row r="314" spans="1:19" s="280" customFormat="1" ht="0.75" customHeight="1">
      <c r="A314" s="292">
        <v>912</v>
      </c>
      <c r="B314" s="826"/>
      <c r="C314" s="827"/>
      <c r="D314" s="828"/>
      <c r="E314" s="830"/>
      <c r="F314" s="830"/>
      <c r="G314" s="823"/>
      <c r="H314" s="823"/>
      <c r="I314" s="830"/>
      <c r="J314" s="823"/>
      <c r="K314" s="823"/>
      <c r="L314" s="823"/>
      <c r="M314" s="812"/>
      <c r="N314" s="271"/>
      <c r="S314" s="245"/>
    </row>
    <row r="315" spans="1:19" s="280" customFormat="1" ht="0.75" customHeight="1">
      <c r="A315" s="292">
        <v>920</v>
      </c>
      <c r="B315" s="826"/>
      <c r="C315" s="827"/>
      <c r="D315" s="828"/>
      <c r="E315" s="831"/>
      <c r="F315" s="831"/>
      <c r="G315" s="823"/>
      <c r="H315" s="823"/>
      <c r="I315" s="831"/>
      <c r="J315" s="823"/>
      <c r="K315" s="823"/>
      <c r="L315" s="823"/>
      <c r="M315" s="812"/>
      <c r="N315" s="271"/>
      <c r="S315" s="245"/>
    </row>
    <row r="316" spans="1:19" s="280" customFormat="1" ht="0.75" customHeight="1">
      <c r="A316" s="292">
        <v>921</v>
      </c>
      <c r="B316" s="826"/>
      <c r="C316" s="827"/>
      <c r="D316" s="828"/>
      <c r="E316" s="831"/>
      <c r="F316" s="831"/>
      <c r="G316" s="823"/>
      <c r="H316" s="823"/>
      <c r="I316" s="831"/>
      <c r="J316" s="823"/>
      <c r="K316" s="823"/>
      <c r="L316" s="823"/>
      <c r="M316" s="812"/>
      <c r="N316" s="271"/>
      <c r="S316" s="245"/>
    </row>
    <row r="317" spans="1:19" s="280" customFormat="1" ht="0.75" customHeight="1">
      <c r="A317" s="292">
        <v>922</v>
      </c>
      <c r="B317" s="826"/>
      <c r="C317" s="827"/>
      <c r="D317" s="828"/>
      <c r="E317" s="831"/>
      <c r="F317" s="831"/>
      <c r="G317" s="823"/>
      <c r="H317" s="823"/>
      <c r="I317" s="831"/>
      <c r="J317" s="823"/>
      <c r="K317" s="823"/>
      <c r="L317" s="823"/>
      <c r="M317" s="812"/>
      <c r="N317" s="271"/>
      <c r="S317" s="245"/>
    </row>
    <row r="318" spans="1:19" s="280" customFormat="1" ht="0.75" customHeight="1">
      <c r="A318" s="292">
        <v>930</v>
      </c>
      <c r="B318" s="826"/>
      <c r="C318" s="827"/>
      <c r="D318" s="828"/>
      <c r="E318" s="830"/>
      <c r="F318" s="830"/>
      <c r="G318" s="823"/>
      <c r="H318" s="823"/>
      <c r="I318" s="830"/>
      <c r="J318" s="823"/>
      <c r="K318" s="823"/>
      <c r="L318" s="823"/>
      <c r="M318" s="812"/>
      <c r="N318" s="271"/>
      <c r="S318" s="245"/>
    </row>
    <row r="319" spans="1:19" s="280" customFormat="1" ht="0.75" customHeight="1">
      <c r="A319" s="292">
        <v>931</v>
      </c>
      <c r="B319" s="826"/>
      <c r="C319" s="827"/>
      <c r="D319" s="828"/>
      <c r="E319" s="830"/>
      <c r="F319" s="830"/>
      <c r="G319" s="823"/>
      <c r="H319" s="823"/>
      <c r="I319" s="830"/>
      <c r="J319" s="823"/>
      <c r="K319" s="823"/>
      <c r="L319" s="823"/>
      <c r="M319" s="812"/>
      <c r="N319" s="271"/>
      <c r="S319" s="245"/>
    </row>
    <row r="320" spans="1:19" s="280" customFormat="1" ht="0.75" customHeight="1">
      <c r="A320" s="292">
        <v>932</v>
      </c>
      <c r="B320" s="826"/>
      <c r="C320" s="827"/>
      <c r="D320" s="828"/>
      <c r="E320" s="830"/>
      <c r="F320" s="830"/>
      <c r="G320" s="823"/>
      <c r="H320" s="823"/>
      <c r="I320" s="830"/>
      <c r="J320" s="823"/>
      <c r="K320" s="823"/>
      <c r="L320" s="823"/>
      <c r="M320" s="812"/>
      <c r="N320" s="271"/>
      <c r="S320" s="245"/>
    </row>
    <row r="321" spans="1:19" s="280" customFormat="1" ht="0.75" customHeight="1">
      <c r="A321" s="291">
        <v>935</v>
      </c>
      <c r="B321" s="826"/>
      <c r="C321" s="827"/>
      <c r="D321" s="828"/>
      <c r="E321" s="830"/>
      <c r="F321" s="830"/>
      <c r="G321" s="823"/>
      <c r="H321" s="823"/>
      <c r="I321" s="830"/>
      <c r="J321" s="823"/>
      <c r="K321" s="823"/>
      <c r="L321" s="823"/>
      <c r="M321" s="812"/>
      <c r="N321" s="271"/>
      <c r="S321" s="245"/>
    </row>
    <row r="322" spans="1:19" s="280" customFormat="1" ht="0.75" customHeight="1">
      <c r="A322" s="291">
        <v>940</v>
      </c>
      <c r="B322" s="826"/>
      <c r="C322" s="827"/>
      <c r="D322" s="828"/>
      <c r="E322" s="830"/>
      <c r="F322" s="830"/>
      <c r="G322" s="823"/>
      <c r="H322" s="823"/>
      <c r="I322" s="830"/>
      <c r="J322" s="823"/>
      <c r="K322" s="823"/>
      <c r="L322" s="823"/>
      <c r="M322" s="812"/>
      <c r="N322" s="271"/>
      <c r="S322" s="245"/>
    </row>
    <row r="323" spans="1:19" s="280" customFormat="1" ht="0.75" customHeight="1">
      <c r="A323" s="291">
        <v>950</v>
      </c>
      <c r="B323" s="826"/>
      <c r="C323" s="827"/>
      <c r="D323" s="828"/>
      <c r="E323" s="830"/>
      <c r="F323" s="830"/>
      <c r="G323" s="823"/>
      <c r="H323" s="823"/>
      <c r="I323" s="830"/>
      <c r="J323" s="823"/>
      <c r="K323" s="823"/>
      <c r="L323" s="823"/>
      <c r="M323" s="812"/>
      <c r="N323" s="271"/>
      <c r="S323" s="245"/>
    </row>
    <row r="324" spans="1:19" s="280" customFormat="1" ht="0.75" customHeight="1">
      <c r="A324" s="292">
        <v>953</v>
      </c>
      <c r="B324" s="826"/>
      <c r="C324" s="827"/>
      <c r="D324" s="828"/>
      <c r="E324" s="830"/>
      <c r="F324" s="830"/>
      <c r="G324" s="823"/>
      <c r="H324" s="823"/>
      <c r="I324" s="830"/>
      <c r="J324" s="823"/>
      <c r="K324" s="823"/>
      <c r="L324" s="823"/>
      <c r="M324" s="812"/>
      <c r="N324" s="271"/>
      <c r="S324" s="245"/>
    </row>
    <row r="325" spans="1:19" s="280" customFormat="1" ht="0.75" customHeight="1">
      <c r="A325" s="292">
        <v>954</v>
      </c>
      <c r="B325" s="826"/>
      <c r="C325" s="827"/>
      <c r="D325" s="828"/>
      <c r="E325" s="830"/>
      <c r="F325" s="830"/>
      <c r="G325" s="823"/>
      <c r="H325" s="823"/>
      <c r="I325" s="830"/>
      <c r="J325" s="823"/>
      <c r="K325" s="823"/>
      <c r="L325" s="823"/>
      <c r="M325" s="812"/>
      <c r="N325" s="271"/>
      <c r="S325" s="245"/>
    </row>
    <row r="326" spans="1:19" s="280" customFormat="1" ht="0.75" customHeight="1">
      <c r="A326" s="396">
        <v>955</v>
      </c>
      <c r="B326" s="826"/>
      <c r="C326" s="827"/>
      <c r="D326" s="828"/>
      <c r="E326" s="830"/>
      <c r="F326" s="830"/>
      <c r="G326" s="823"/>
      <c r="H326" s="823"/>
      <c r="I326" s="830"/>
      <c r="J326" s="823"/>
      <c r="K326" s="823"/>
      <c r="L326" s="823"/>
      <c r="M326" s="812"/>
      <c r="N326" s="271"/>
      <c r="S326" s="245"/>
    </row>
    <row r="327" spans="1:19" s="280" customFormat="1" ht="0.75" customHeight="1">
      <c r="A327" s="396">
        <v>956</v>
      </c>
      <c r="B327" s="826"/>
      <c r="C327" s="827"/>
      <c r="D327" s="828"/>
      <c r="E327" s="830"/>
      <c r="F327" s="830"/>
      <c r="G327" s="823"/>
      <c r="H327" s="823"/>
      <c r="I327" s="830"/>
      <c r="J327" s="823"/>
      <c r="K327" s="823"/>
      <c r="L327" s="823"/>
      <c r="M327" s="812"/>
      <c r="N327" s="271"/>
      <c r="S327" s="245"/>
    </row>
    <row r="328" spans="1:28" ht="0.75" customHeight="1">
      <c r="A328" s="305">
        <v>958</v>
      </c>
      <c r="B328" s="826"/>
      <c r="C328" s="827"/>
      <c r="D328" s="828"/>
      <c r="E328" s="830"/>
      <c r="F328" s="830"/>
      <c r="G328" s="823"/>
      <c r="H328" s="823"/>
      <c r="I328" s="830"/>
      <c r="J328" s="823"/>
      <c r="K328" s="823"/>
      <c r="L328" s="823"/>
      <c r="M328" s="812"/>
      <c r="N328" s="271"/>
      <c r="Q328" s="237"/>
      <c r="R328" s="237"/>
      <c r="S328" s="245"/>
      <c r="V328" s="237"/>
      <c r="W328" s="237"/>
      <c r="Y328" s="237"/>
      <c r="Z328" s="237"/>
      <c r="AB328" s="280"/>
    </row>
    <row r="329" spans="1:28" ht="0.75" customHeight="1">
      <c r="A329" s="305">
        <v>959</v>
      </c>
      <c r="B329" s="826"/>
      <c r="C329" s="827"/>
      <c r="D329" s="828"/>
      <c r="E329" s="830"/>
      <c r="F329" s="830"/>
      <c r="G329" s="823"/>
      <c r="H329" s="823"/>
      <c r="I329" s="830"/>
      <c r="J329" s="823"/>
      <c r="K329" s="823"/>
      <c r="L329" s="823"/>
      <c r="M329" s="812"/>
      <c r="N329" s="271"/>
      <c r="Q329" s="237"/>
      <c r="R329" s="237"/>
      <c r="S329" s="245"/>
      <c r="V329" s="237"/>
      <c r="W329" s="237"/>
      <c r="Y329" s="237"/>
      <c r="Z329" s="237"/>
      <c r="AB329" s="280"/>
    </row>
    <row r="330" spans="1:26" ht="0.75" customHeight="1">
      <c r="A330" s="305">
        <v>960</v>
      </c>
      <c r="B330" s="826"/>
      <c r="C330" s="827"/>
      <c r="D330" s="828"/>
      <c r="E330" s="830"/>
      <c r="F330" s="830"/>
      <c r="G330" s="823"/>
      <c r="H330" s="823"/>
      <c r="I330" s="830"/>
      <c r="J330" s="823"/>
      <c r="K330" s="823"/>
      <c r="L330" s="823"/>
      <c r="M330" s="812"/>
      <c r="N330" s="271"/>
      <c r="Q330" s="237"/>
      <c r="R330" s="237"/>
      <c r="S330" s="245"/>
      <c r="V330" s="237"/>
      <c r="W330" s="237"/>
      <c r="Y330" s="237"/>
      <c r="Z330" s="237"/>
    </row>
    <row r="331" spans="1:26" ht="0.75" customHeight="1">
      <c r="A331" s="305"/>
      <c r="B331" s="832"/>
      <c r="C331" s="833"/>
      <c r="D331" s="828"/>
      <c r="E331" s="834"/>
      <c r="F331" s="834"/>
      <c r="G331" s="823"/>
      <c r="H331" s="823"/>
      <c r="I331" s="834"/>
      <c r="J331" s="823"/>
      <c r="K331" s="823"/>
      <c r="L331" s="823"/>
      <c r="M331" s="812"/>
      <c r="Q331" s="237"/>
      <c r="R331" s="237"/>
      <c r="S331" s="245"/>
      <c r="V331" s="237"/>
      <c r="W331" s="237"/>
      <c r="Y331" s="237"/>
      <c r="Z331" s="237"/>
    </row>
    <row r="332" spans="1:26" ht="0.75" customHeight="1">
      <c r="A332" s="305"/>
      <c r="B332" s="902"/>
      <c r="C332" s="902"/>
      <c r="D332" s="902"/>
      <c r="E332" s="834"/>
      <c r="F332" s="834"/>
      <c r="G332" s="834"/>
      <c r="H332" s="834"/>
      <c r="I332" s="834"/>
      <c r="J332" s="834"/>
      <c r="K332" s="834"/>
      <c r="L332" s="834"/>
      <c r="M332" s="812"/>
      <c r="O332" s="397"/>
      <c r="P332" s="397"/>
      <c r="Q332" s="398"/>
      <c r="R332" s="398"/>
      <c r="S332" s="245"/>
      <c r="T332" s="397"/>
      <c r="U332" s="397"/>
      <c r="V332" s="398"/>
      <c r="W332" s="398"/>
      <c r="X332" s="397"/>
      <c r="Y332" s="398"/>
      <c r="Z332" s="398"/>
    </row>
    <row r="333" spans="1:26" ht="0.75" customHeight="1">
      <c r="A333" s="305"/>
      <c r="B333" s="812"/>
      <c r="C333" s="812"/>
      <c r="D333" s="813"/>
      <c r="E333" s="814"/>
      <c r="F333" s="814"/>
      <c r="G333" s="814"/>
      <c r="H333" s="814"/>
      <c r="I333" s="814"/>
      <c r="J333" s="814"/>
      <c r="K333" s="814"/>
      <c r="L333" s="814"/>
      <c r="M333" s="812"/>
      <c r="O333" s="309"/>
      <c r="P333" s="309"/>
      <c r="Q333" s="315"/>
      <c r="R333" s="315"/>
      <c r="S333" s="245"/>
      <c r="T333" s="309"/>
      <c r="U333" s="309"/>
      <c r="V333" s="315"/>
      <c r="W333" s="315"/>
      <c r="X333" s="309"/>
      <c r="Y333" s="315"/>
      <c r="Z333" s="315"/>
    </row>
    <row r="334" spans="1:26" ht="0.75" customHeight="1">
      <c r="A334" s="305"/>
      <c r="B334" s="812"/>
      <c r="C334" s="812"/>
      <c r="D334" s="813"/>
      <c r="E334" s="814"/>
      <c r="F334" s="814"/>
      <c r="G334" s="814"/>
      <c r="H334" s="814"/>
      <c r="I334" s="814"/>
      <c r="J334" s="814"/>
      <c r="K334" s="814"/>
      <c r="L334" s="814"/>
      <c r="M334" s="812"/>
      <c r="O334" s="309"/>
      <c r="P334" s="309"/>
      <c r="Q334" s="315"/>
      <c r="R334" s="315"/>
      <c r="S334" s="245"/>
      <c r="T334" s="309"/>
      <c r="U334" s="309"/>
      <c r="V334" s="315"/>
      <c r="W334" s="315"/>
      <c r="X334" s="309"/>
      <c r="Y334" s="315"/>
      <c r="Z334" s="315"/>
    </row>
    <row r="335" spans="1:26" ht="19.5" customHeight="1">
      <c r="A335" s="305"/>
      <c r="C335" s="249"/>
      <c r="D335" s="250"/>
      <c r="E335" s="309"/>
      <c r="F335" s="309"/>
      <c r="G335" s="309"/>
      <c r="H335" s="309"/>
      <c r="I335" s="309"/>
      <c r="J335" s="309"/>
      <c r="K335" s="309"/>
      <c r="L335" s="309"/>
      <c r="M335" s="243">
        <v>1</v>
      </c>
      <c r="O335" s="309"/>
      <c r="P335" s="309"/>
      <c r="Q335" s="315"/>
      <c r="R335" s="315"/>
      <c r="S335" s="245"/>
      <c r="T335" s="309"/>
      <c r="U335" s="309"/>
      <c r="V335" s="315"/>
      <c r="W335" s="315"/>
      <c r="X335" s="309"/>
      <c r="Y335" s="315"/>
      <c r="Z335" s="315"/>
    </row>
    <row r="336" spans="1:26" ht="39" customHeight="1">
      <c r="A336" s="305"/>
      <c r="B336" s="867" t="str">
        <f>$B$7</f>
        <v>ТРИМЕСЕЧЕН ОТЧЕТ ЗА КАСОВОТО ИЗПЪЛНЕНИЕ ПО СМЕТКИТЕ ЗА ЧУЖДИ СРЕДСТВА</v>
      </c>
      <c r="C336" s="868"/>
      <c r="D336" s="868"/>
      <c r="E336" s="309"/>
      <c r="F336" s="309"/>
      <c r="G336" s="309"/>
      <c r="H336" s="309"/>
      <c r="I336" s="309"/>
      <c r="J336" s="309"/>
      <c r="K336" s="309"/>
      <c r="L336" s="309"/>
      <c r="M336" s="243">
        <v>1</v>
      </c>
      <c r="O336" s="309"/>
      <c r="P336" s="309"/>
      <c r="Q336" s="315"/>
      <c r="R336" s="315"/>
      <c r="S336" s="245"/>
      <c r="T336" s="309"/>
      <c r="U336" s="309"/>
      <c r="V336" s="315"/>
      <c r="W336" s="315"/>
      <c r="X336" s="309"/>
      <c r="Y336" s="315"/>
      <c r="Z336" s="315"/>
    </row>
    <row r="337" spans="1:26" ht="15">
      <c r="A337" s="305"/>
      <c r="C337" s="249"/>
      <c r="D337" s="250"/>
      <c r="E337" s="310" t="s">
        <v>947</v>
      </c>
      <c r="F337" s="310" t="s">
        <v>1766</v>
      </c>
      <c r="G337" s="309"/>
      <c r="H337" s="309"/>
      <c r="I337" s="309"/>
      <c r="J337" s="309"/>
      <c r="K337" s="309"/>
      <c r="L337" s="309"/>
      <c r="M337" s="243">
        <v>1</v>
      </c>
      <c r="O337" s="309"/>
      <c r="P337" s="309"/>
      <c r="Q337" s="315"/>
      <c r="R337" s="315"/>
      <c r="S337" s="245"/>
      <c r="T337" s="309"/>
      <c r="U337" s="309"/>
      <c r="V337" s="315"/>
      <c r="W337" s="315"/>
      <c r="X337" s="309"/>
      <c r="Y337" s="315"/>
      <c r="Z337" s="315"/>
    </row>
    <row r="338" spans="1:26" ht="38.25" customHeight="1">
      <c r="A338" s="305"/>
      <c r="B338" s="878">
        <f>$B$9</f>
        <v>0</v>
      </c>
      <c r="C338" s="868"/>
      <c r="D338" s="868"/>
      <c r="E338" s="311">
        <f>$E$9</f>
        <v>42005</v>
      </c>
      <c r="F338" s="312">
        <f>$F$9</f>
        <v>42277</v>
      </c>
      <c r="G338" s="309"/>
      <c r="H338" s="309"/>
      <c r="I338" s="309"/>
      <c r="J338" s="309"/>
      <c r="K338" s="309"/>
      <c r="L338" s="309"/>
      <c r="M338" s="243">
        <v>1</v>
      </c>
      <c r="O338" s="309"/>
      <c r="P338" s="309"/>
      <c r="Q338" s="315"/>
      <c r="R338" s="315"/>
      <c r="S338" s="245"/>
      <c r="T338" s="309"/>
      <c r="U338" s="309"/>
      <c r="V338" s="315"/>
      <c r="W338" s="315"/>
      <c r="X338" s="309"/>
      <c r="Y338" s="315"/>
      <c r="Z338" s="315"/>
    </row>
    <row r="339" spans="1:26" ht="15">
      <c r="A339" s="305"/>
      <c r="B339" s="253" t="str">
        <f>$B$10</f>
        <v>(наименование на разпоредителя с бюджет)</v>
      </c>
      <c r="E339" s="309"/>
      <c r="F339" s="313"/>
      <c r="G339" s="309"/>
      <c r="H339" s="309"/>
      <c r="I339" s="309"/>
      <c r="J339" s="309"/>
      <c r="K339" s="309"/>
      <c r="L339" s="309"/>
      <c r="M339" s="243">
        <v>1</v>
      </c>
      <c r="O339" s="309"/>
      <c r="P339" s="309"/>
      <c r="Q339" s="315"/>
      <c r="R339" s="315"/>
      <c r="S339" s="245"/>
      <c r="T339" s="309"/>
      <c r="U339" s="309"/>
      <c r="V339" s="315"/>
      <c r="W339" s="315"/>
      <c r="X339" s="309"/>
      <c r="Y339" s="315"/>
      <c r="Z339" s="315"/>
    </row>
    <row r="340" spans="1:26" ht="15.75" thickBot="1">
      <c r="A340" s="305"/>
      <c r="B340" s="253"/>
      <c r="E340" s="314"/>
      <c r="F340" s="309"/>
      <c r="G340" s="309"/>
      <c r="H340" s="309"/>
      <c r="I340" s="309"/>
      <c r="J340" s="309"/>
      <c r="K340" s="309"/>
      <c r="L340" s="309"/>
      <c r="M340" s="243">
        <v>1</v>
      </c>
      <c r="O340" s="309"/>
      <c r="P340" s="309"/>
      <c r="Q340" s="315"/>
      <c r="R340" s="315"/>
      <c r="S340" s="245"/>
      <c r="T340" s="309"/>
      <c r="U340" s="309"/>
      <c r="V340" s="315"/>
      <c r="W340" s="315"/>
      <c r="X340" s="309"/>
      <c r="Y340" s="315"/>
      <c r="Z340" s="315"/>
    </row>
    <row r="341" spans="1:26" ht="39.75" customHeight="1" thickBot="1" thickTop="1">
      <c r="A341" s="305"/>
      <c r="B341" s="878" t="str">
        <f>$B$12</f>
        <v>Криводол</v>
      </c>
      <c r="C341" s="868"/>
      <c r="D341" s="868"/>
      <c r="E341" s="309" t="s">
        <v>948</v>
      </c>
      <c r="F341" s="316" t="str">
        <f>$F$12</f>
        <v>5606</v>
      </c>
      <c r="G341" s="309"/>
      <c r="H341" s="309"/>
      <c r="I341" s="309"/>
      <c r="J341" s="309"/>
      <c r="K341" s="309"/>
      <c r="L341" s="309"/>
      <c r="M341" s="243">
        <v>1</v>
      </c>
      <c r="O341" s="309"/>
      <c r="P341" s="309"/>
      <c r="Q341" s="315"/>
      <c r="R341" s="315"/>
      <c r="S341" s="245"/>
      <c r="T341" s="309"/>
      <c r="U341" s="309"/>
      <c r="V341" s="315"/>
      <c r="W341" s="315"/>
      <c r="X341" s="309"/>
      <c r="Y341" s="315"/>
      <c r="Z341" s="315"/>
    </row>
    <row r="342" spans="1:26" ht="16.5" thickBot="1" thickTop="1">
      <c r="A342" s="305"/>
      <c r="B342" s="253" t="str">
        <f>$B$13</f>
        <v>(наименование на първостепенния разпоредител с бюджет)</v>
      </c>
      <c r="E342" s="314" t="s">
        <v>949</v>
      </c>
      <c r="F342" s="309"/>
      <c r="G342" s="309"/>
      <c r="H342" s="309"/>
      <c r="I342" s="309"/>
      <c r="J342" s="309"/>
      <c r="K342" s="309"/>
      <c r="L342" s="309"/>
      <c r="M342" s="243">
        <v>1</v>
      </c>
      <c r="O342" s="309"/>
      <c r="P342" s="309"/>
      <c r="Q342" s="315"/>
      <c r="R342" s="315"/>
      <c r="S342" s="245"/>
      <c r="T342" s="309"/>
      <c r="U342" s="309"/>
      <c r="V342" s="315"/>
      <c r="W342" s="315"/>
      <c r="X342" s="309"/>
      <c r="Y342" s="315"/>
      <c r="Z342" s="315"/>
    </row>
    <row r="343" spans="1:26" ht="15" customHeight="1" thickBot="1" thickTop="1">
      <c r="A343" s="305"/>
      <c r="B343" s="253"/>
      <c r="D343" s="517" t="str">
        <f>$D$17</f>
        <v>Код на сметка :</v>
      </c>
      <c r="E343" s="316">
        <f>$E$17</f>
        <v>33</v>
      </c>
      <c r="F343" s="308"/>
      <c r="G343" s="308"/>
      <c r="H343" s="308"/>
      <c r="I343" s="308"/>
      <c r="J343" s="308"/>
      <c r="K343" s="308"/>
      <c r="L343" s="308"/>
      <c r="M343" s="243">
        <v>1</v>
      </c>
      <c r="Q343" s="237"/>
      <c r="R343" s="237"/>
      <c r="S343" s="245"/>
      <c r="V343" s="237"/>
      <c r="W343" s="237"/>
      <c r="Y343" s="237"/>
      <c r="Z343" s="237"/>
    </row>
    <row r="344" spans="1:26" ht="16.5" thickBot="1" thickTop="1">
      <c r="A344" s="305"/>
      <c r="C344" s="249"/>
      <c r="D344" s="250"/>
      <c r="E344" s="309"/>
      <c r="F344" s="314"/>
      <c r="G344" s="314"/>
      <c r="H344" s="314"/>
      <c r="I344" s="314"/>
      <c r="J344" s="314"/>
      <c r="K344" s="314"/>
      <c r="L344" s="314" t="s">
        <v>950</v>
      </c>
      <c r="M344" s="243">
        <v>1</v>
      </c>
      <c r="Q344" s="237"/>
      <c r="R344" s="237"/>
      <c r="S344" s="245"/>
      <c r="V344" s="237"/>
      <c r="W344" s="237"/>
      <c r="Y344" s="237"/>
      <c r="Z344" s="237"/>
    </row>
    <row r="345" spans="1:26" ht="15.75" customHeight="1" thickBot="1">
      <c r="A345" s="305"/>
      <c r="B345" s="266"/>
      <c r="C345" s="462"/>
      <c r="D345" s="400" t="s">
        <v>1693</v>
      </c>
      <c r="E345" s="925" t="s">
        <v>1821</v>
      </c>
      <c r="F345" s="926"/>
      <c r="G345" s="926"/>
      <c r="H345" s="927"/>
      <c r="I345" s="928" t="s">
        <v>1822</v>
      </c>
      <c r="J345" s="929"/>
      <c r="K345" s="929"/>
      <c r="L345" s="930"/>
      <c r="M345" s="243">
        <v>1</v>
      </c>
      <c r="Q345" s="237"/>
      <c r="R345" s="237"/>
      <c r="S345" s="245"/>
      <c r="V345" s="237"/>
      <c r="W345" s="237"/>
      <c r="Y345" s="237"/>
      <c r="Z345" s="237"/>
    </row>
    <row r="346" spans="1:26" ht="63.75" customHeight="1" thickBot="1">
      <c r="A346" s="305"/>
      <c r="B346" s="401" t="s">
        <v>48</v>
      </c>
      <c r="C346" s="261" t="s">
        <v>952</v>
      </c>
      <c r="D346" s="137" t="s">
        <v>1207</v>
      </c>
      <c r="E346" s="840" t="s">
        <v>1823</v>
      </c>
      <c r="F346" s="841" t="s">
        <v>1695</v>
      </c>
      <c r="G346" s="841" t="s">
        <v>1696</v>
      </c>
      <c r="H346" s="841" t="s">
        <v>1694</v>
      </c>
      <c r="I346" s="839" t="s">
        <v>1695</v>
      </c>
      <c r="J346" s="839" t="s">
        <v>1696</v>
      </c>
      <c r="K346" s="839" t="s">
        <v>1694</v>
      </c>
      <c r="L346" s="842" t="s">
        <v>1265</v>
      </c>
      <c r="M346" s="243">
        <v>1</v>
      </c>
      <c r="Q346" s="237"/>
      <c r="R346" s="237"/>
      <c r="S346" s="245"/>
      <c r="V346" s="237"/>
      <c r="W346" s="237"/>
      <c r="Y346" s="237"/>
      <c r="Z346" s="237"/>
    </row>
    <row r="347" spans="1:26" ht="18.75" thickBot="1">
      <c r="A347" s="305">
        <v>1</v>
      </c>
      <c r="B347" s="404"/>
      <c r="C347" s="739"/>
      <c r="D347" s="739" t="s">
        <v>1208</v>
      </c>
      <c r="E347" s="331" t="s">
        <v>203</v>
      </c>
      <c r="F347" s="331" t="s">
        <v>204</v>
      </c>
      <c r="G347" s="331" t="s">
        <v>1279</v>
      </c>
      <c r="H347" s="331" t="s">
        <v>1280</v>
      </c>
      <c r="I347" s="331" t="s">
        <v>1238</v>
      </c>
      <c r="J347" s="331" t="s">
        <v>1824</v>
      </c>
      <c r="K347" s="331" t="s">
        <v>1825</v>
      </c>
      <c r="L347" s="580" t="s">
        <v>1839</v>
      </c>
      <c r="M347" s="243">
        <v>1</v>
      </c>
      <c r="Q347" s="237"/>
      <c r="R347" s="237"/>
      <c r="S347" s="245"/>
      <c r="V347" s="237"/>
      <c r="W347" s="237"/>
      <c r="Y347" s="237"/>
      <c r="Z347" s="237"/>
    </row>
    <row r="348" spans="1:26" ht="16.5" thickBot="1">
      <c r="A348" s="305">
        <v>2</v>
      </c>
      <c r="B348" s="407"/>
      <c r="C348" s="577"/>
      <c r="D348" s="199" t="s">
        <v>422</v>
      </c>
      <c r="E348" s="405"/>
      <c r="F348" s="546"/>
      <c r="G348" s="546"/>
      <c r="H348" s="795"/>
      <c r="I348" s="546"/>
      <c r="J348" s="546"/>
      <c r="K348" s="795"/>
      <c r="L348" s="406"/>
      <c r="M348" s="243">
        <v>1</v>
      </c>
      <c r="Q348" s="237"/>
      <c r="R348" s="237"/>
      <c r="S348" s="245"/>
      <c r="V348" s="237"/>
      <c r="W348" s="237"/>
      <c r="Y348" s="237"/>
      <c r="Z348" s="237"/>
    </row>
    <row r="349" spans="1:28" s="274" customFormat="1" ht="32.25" customHeight="1">
      <c r="A349" s="358">
        <v>5</v>
      </c>
      <c r="B349" s="167">
        <v>3000</v>
      </c>
      <c r="C349" s="904" t="s">
        <v>421</v>
      </c>
      <c r="D349" s="905"/>
      <c r="E349" s="843">
        <f aca="true" t="shared" si="135" ref="E349:L349">SUM(E350:E362)</f>
        <v>0</v>
      </c>
      <c r="F349" s="547">
        <f t="shared" si="135"/>
        <v>0</v>
      </c>
      <c r="G349" s="408">
        <f t="shared" si="135"/>
        <v>0</v>
      </c>
      <c r="H349" s="796">
        <f>SUM(H350:H362)</f>
        <v>0</v>
      </c>
      <c r="I349" s="547">
        <f t="shared" si="135"/>
        <v>0</v>
      </c>
      <c r="J349" s="408">
        <f t="shared" si="135"/>
        <v>0</v>
      </c>
      <c r="K349" s="796">
        <f t="shared" si="135"/>
        <v>0</v>
      </c>
      <c r="L349" s="572">
        <f t="shared" si="135"/>
        <v>0</v>
      </c>
      <c r="M349" s="243">
        <f aca="true" t="shared" si="136" ref="M349:M412">(IF($E349&lt;&gt;0,$M$2,IF($L349&lt;&gt;0,$M$2,"")))</f>
      </c>
      <c r="N349" s="271"/>
      <c r="S349" s="245"/>
      <c r="AB349" s="237"/>
    </row>
    <row r="350" spans="1:26" ht="18.75" customHeight="1">
      <c r="A350" s="305">
        <v>10</v>
      </c>
      <c r="B350" s="147"/>
      <c r="C350" s="148">
        <v>3020</v>
      </c>
      <c r="D350" s="141" t="s">
        <v>423</v>
      </c>
      <c r="E350" s="539">
        <f aca="true" t="shared" si="137" ref="E350:E406">F350+G350+H350</f>
        <v>0</v>
      </c>
      <c r="F350" s="277"/>
      <c r="G350" s="571"/>
      <c r="H350" s="791"/>
      <c r="I350" s="277"/>
      <c r="J350" s="571"/>
      <c r="K350" s="791"/>
      <c r="L350" s="571">
        <f>I350+J350+K350</f>
        <v>0</v>
      </c>
      <c r="M350" s="243">
        <f t="shared" si="136"/>
      </c>
      <c r="N350" s="271"/>
      <c r="Q350" s="237"/>
      <c r="R350" s="237"/>
      <c r="S350" s="245"/>
      <c r="V350" s="237"/>
      <c r="W350" s="237"/>
      <c r="Y350" s="237"/>
      <c r="Z350" s="237"/>
    </row>
    <row r="351" spans="1:26" ht="15.75">
      <c r="A351" s="409">
        <v>20</v>
      </c>
      <c r="B351" s="147"/>
      <c r="C351" s="140">
        <v>3040</v>
      </c>
      <c r="D351" s="610" t="s">
        <v>424</v>
      </c>
      <c r="E351" s="539">
        <f t="shared" si="137"/>
        <v>0</v>
      </c>
      <c r="F351" s="277"/>
      <c r="G351" s="571"/>
      <c r="H351" s="791"/>
      <c r="I351" s="277"/>
      <c r="J351" s="571"/>
      <c r="K351" s="791"/>
      <c r="L351" s="571">
        <f aca="true" t="shared" si="138" ref="L351:L362">I351+J351+K351</f>
        <v>0</v>
      </c>
      <c r="M351" s="243">
        <f t="shared" si="136"/>
      </c>
      <c r="N351" s="271"/>
      <c r="Q351" s="237"/>
      <c r="R351" s="237"/>
      <c r="S351" s="245"/>
      <c r="V351" s="237"/>
      <c r="W351" s="237"/>
      <c r="Y351" s="237"/>
      <c r="Z351" s="237"/>
    </row>
    <row r="352" spans="1:26" ht="15.75">
      <c r="A352" s="305">
        <v>25</v>
      </c>
      <c r="B352" s="147"/>
      <c r="C352" s="140">
        <v>3041</v>
      </c>
      <c r="D352" s="142" t="s">
        <v>751</v>
      </c>
      <c r="E352" s="539">
        <f t="shared" si="137"/>
        <v>0</v>
      </c>
      <c r="F352" s="277"/>
      <c r="G352" s="571"/>
      <c r="H352" s="791"/>
      <c r="I352" s="277"/>
      <c r="J352" s="571"/>
      <c r="K352" s="791"/>
      <c r="L352" s="571">
        <f t="shared" si="138"/>
        <v>0</v>
      </c>
      <c r="M352" s="243">
        <f t="shared" si="136"/>
      </c>
      <c r="N352" s="271"/>
      <c r="Q352" s="237"/>
      <c r="R352" s="237"/>
      <c r="S352" s="245"/>
      <c r="V352" s="237"/>
      <c r="W352" s="237"/>
      <c r="Y352" s="237"/>
      <c r="Z352" s="237"/>
    </row>
    <row r="353" spans="1:26" ht="31.5">
      <c r="A353" s="305">
        <v>30</v>
      </c>
      <c r="B353" s="139"/>
      <c r="C353" s="140">
        <v>3042</v>
      </c>
      <c r="D353" s="142" t="s">
        <v>752</v>
      </c>
      <c r="E353" s="539">
        <f t="shared" si="137"/>
        <v>0</v>
      </c>
      <c r="F353" s="277"/>
      <c r="G353" s="571"/>
      <c r="H353" s="791"/>
      <c r="I353" s="277"/>
      <c r="J353" s="571"/>
      <c r="K353" s="791"/>
      <c r="L353" s="571">
        <f t="shared" si="138"/>
        <v>0</v>
      </c>
      <c r="M353" s="243">
        <f t="shared" si="136"/>
      </c>
      <c r="N353" s="271"/>
      <c r="Q353" s="237"/>
      <c r="R353" s="237"/>
      <c r="S353" s="245"/>
      <c r="V353" s="237"/>
      <c r="W353" s="237"/>
      <c r="Y353" s="237"/>
      <c r="Z353" s="237"/>
    </row>
    <row r="354" spans="1:26" ht="15.75">
      <c r="A354" s="305">
        <v>35</v>
      </c>
      <c r="B354" s="139"/>
      <c r="C354" s="140">
        <v>3043</v>
      </c>
      <c r="D354" s="142" t="s">
        <v>425</v>
      </c>
      <c r="E354" s="539">
        <f t="shared" si="137"/>
        <v>0</v>
      </c>
      <c r="F354" s="277"/>
      <c r="G354" s="571"/>
      <c r="H354" s="791"/>
      <c r="I354" s="277"/>
      <c r="J354" s="571"/>
      <c r="K354" s="791"/>
      <c r="L354" s="571">
        <f t="shared" si="138"/>
        <v>0</v>
      </c>
      <c r="M354" s="243">
        <f t="shared" si="136"/>
      </c>
      <c r="N354" s="271"/>
      <c r="Q354" s="237"/>
      <c r="R354" s="237"/>
      <c r="S354" s="245"/>
      <c r="V354" s="237"/>
      <c r="W354" s="237"/>
      <c r="Y354" s="237"/>
      <c r="Z354" s="237"/>
    </row>
    <row r="355" spans="1:26" ht="15.75">
      <c r="A355" s="305">
        <v>36</v>
      </c>
      <c r="B355" s="139"/>
      <c r="C355" s="140">
        <v>3048</v>
      </c>
      <c r="D355" s="142" t="s">
        <v>426</v>
      </c>
      <c r="E355" s="539">
        <f t="shared" si="137"/>
        <v>0</v>
      </c>
      <c r="F355" s="277"/>
      <c r="G355" s="571"/>
      <c r="H355" s="791"/>
      <c r="I355" s="277"/>
      <c r="J355" s="571"/>
      <c r="K355" s="791"/>
      <c r="L355" s="571">
        <f t="shared" si="138"/>
        <v>0</v>
      </c>
      <c r="M355" s="243">
        <f t="shared" si="136"/>
      </c>
      <c r="N355" s="271"/>
      <c r="Q355" s="237"/>
      <c r="R355" s="237"/>
      <c r="S355" s="245"/>
      <c r="V355" s="237"/>
      <c r="W355" s="237"/>
      <c r="Y355" s="237"/>
      <c r="Z355" s="237"/>
    </row>
    <row r="356" spans="1:26" ht="15.75">
      <c r="A356" s="305">
        <v>45</v>
      </c>
      <c r="B356" s="139"/>
      <c r="C356" s="173">
        <v>3050</v>
      </c>
      <c r="D356" s="174" t="s">
        <v>427</v>
      </c>
      <c r="E356" s="539">
        <f t="shared" si="137"/>
        <v>0</v>
      </c>
      <c r="F356" s="277"/>
      <c r="G356" s="571"/>
      <c r="H356" s="791"/>
      <c r="I356" s="277"/>
      <c r="J356" s="571"/>
      <c r="K356" s="791"/>
      <c r="L356" s="571">
        <f t="shared" si="138"/>
        <v>0</v>
      </c>
      <c r="M356" s="243">
        <f t="shared" si="136"/>
      </c>
      <c r="N356" s="271"/>
      <c r="Q356" s="237"/>
      <c r="R356" s="237"/>
      <c r="S356" s="245"/>
      <c r="V356" s="237"/>
      <c r="W356" s="237"/>
      <c r="Y356" s="237"/>
      <c r="Z356" s="237"/>
    </row>
    <row r="357" spans="1:26" ht="15.75">
      <c r="A357" s="305">
        <v>50</v>
      </c>
      <c r="B357" s="139"/>
      <c r="C357" s="140">
        <v>3061</v>
      </c>
      <c r="D357" s="142" t="s">
        <v>428</v>
      </c>
      <c r="E357" s="539">
        <f t="shared" si="137"/>
        <v>0</v>
      </c>
      <c r="F357" s="277"/>
      <c r="G357" s="571"/>
      <c r="H357" s="791"/>
      <c r="I357" s="277"/>
      <c r="J357" s="571"/>
      <c r="K357" s="791"/>
      <c r="L357" s="571">
        <f t="shared" si="138"/>
        <v>0</v>
      </c>
      <c r="M357" s="243">
        <f t="shared" si="136"/>
      </c>
      <c r="N357" s="271"/>
      <c r="Q357" s="237"/>
      <c r="R357" s="237"/>
      <c r="S357" s="245"/>
      <c r="V357" s="237"/>
      <c r="W357" s="237"/>
      <c r="Y357" s="237"/>
      <c r="Z357" s="237"/>
    </row>
    <row r="358" spans="1:26" ht="15.75">
      <c r="A358" s="305">
        <v>60</v>
      </c>
      <c r="B358" s="139"/>
      <c r="C358" s="173">
        <v>3081</v>
      </c>
      <c r="D358" s="174" t="s">
        <v>429</v>
      </c>
      <c r="E358" s="539">
        <f t="shared" si="137"/>
        <v>0</v>
      </c>
      <c r="F358" s="277"/>
      <c r="G358" s="571"/>
      <c r="H358" s="791"/>
      <c r="I358" s="277"/>
      <c r="J358" s="571"/>
      <c r="K358" s="791"/>
      <c r="L358" s="571">
        <f t="shared" si="138"/>
        <v>0</v>
      </c>
      <c r="M358" s="243">
        <f t="shared" si="136"/>
      </c>
      <c r="N358" s="271"/>
      <c r="Q358" s="237"/>
      <c r="R358" s="237"/>
      <c r="S358" s="245"/>
      <c r="V358" s="237"/>
      <c r="W358" s="237"/>
      <c r="Y358" s="237"/>
      <c r="Z358" s="237"/>
    </row>
    <row r="359" spans="1:26" ht="15.75">
      <c r="A359" s="305"/>
      <c r="B359" s="139"/>
      <c r="C359" s="140" t="s">
        <v>1246</v>
      </c>
      <c r="D359" s="142" t="s">
        <v>430</v>
      </c>
      <c r="E359" s="539">
        <f t="shared" si="137"/>
        <v>0</v>
      </c>
      <c r="F359" s="277"/>
      <c r="G359" s="571"/>
      <c r="H359" s="791"/>
      <c r="I359" s="277"/>
      <c r="J359" s="571"/>
      <c r="K359" s="791"/>
      <c r="L359" s="571">
        <f t="shared" si="138"/>
        <v>0</v>
      </c>
      <c r="M359" s="243">
        <f t="shared" si="136"/>
      </c>
      <c r="N359" s="271"/>
      <c r="Q359" s="237"/>
      <c r="R359" s="237"/>
      <c r="S359" s="245"/>
      <c r="V359" s="237"/>
      <c r="W359" s="237"/>
      <c r="Y359" s="237"/>
      <c r="Z359" s="237"/>
    </row>
    <row r="360" spans="1:26" ht="15.75">
      <c r="A360" s="305">
        <v>65</v>
      </c>
      <c r="B360" s="139"/>
      <c r="C360" s="140">
        <v>3083</v>
      </c>
      <c r="D360" s="142" t="s">
        <v>431</v>
      </c>
      <c r="E360" s="539">
        <f t="shared" si="137"/>
        <v>0</v>
      </c>
      <c r="F360" s="277"/>
      <c r="G360" s="571"/>
      <c r="H360" s="791"/>
      <c r="I360" s="277"/>
      <c r="J360" s="571"/>
      <c r="K360" s="791"/>
      <c r="L360" s="571">
        <f t="shared" si="138"/>
        <v>0</v>
      </c>
      <c r="M360" s="243">
        <f t="shared" si="136"/>
      </c>
      <c r="N360" s="271"/>
      <c r="Q360" s="237"/>
      <c r="R360" s="237"/>
      <c r="S360" s="245"/>
      <c r="V360" s="237"/>
      <c r="W360" s="237"/>
      <c r="Y360" s="237"/>
      <c r="Z360" s="237"/>
    </row>
    <row r="361" spans="1:26" ht="15.75">
      <c r="A361" s="305">
        <v>65</v>
      </c>
      <c r="B361" s="139"/>
      <c r="C361" s="140">
        <v>3089</v>
      </c>
      <c r="D361" s="611" t="s">
        <v>432</v>
      </c>
      <c r="E361" s="539">
        <f t="shared" si="137"/>
        <v>0</v>
      </c>
      <c r="F361" s="277"/>
      <c r="G361" s="571"/>
      <c r="H361" s="791"/>
      <c r="I361" s="277"/>
      <c r="J361" s="571"/>
      <c r="K361" s="791"/>
      <c r="L361" s="571">
        <f t="shared" si="138"/>
        <v>0</v>
      </c>
      <c r="M361" s="243">
        <f t="shared" si="136"/>
      </c>
      <c r="N361" s="271"/>
      <c r="Q361" s="237"/>
      <c r="R361" s="237"/>
      <c r="S361" s="245"/>
      <c r="V361" s="237"/>
      <c r="W361" s="237"/>
      <c r="Y361" s="237"/>
      <c r="Z361" s="237"/>
    </row>
    <row r="362" spans="1:26" ht="15.75">
      <c r="A362" s="305">
        <v>65</v>
      </c>
      <c r="B362" s="139"/>
      <c r="C362" s="146">
        <v>3090</v>
      </c>
      <c r="D362" s="145" t="s">
        <v>495</v>
      </c>
      <c r="E362" s="539">
        <f t="shared" si="137"/>
        <v>0</v>
      </c>
      <c r="F362" s="277"/>
      <c r="G362" s="571"/>
      <c r="H362" s="791"/>
      <c r="I362" s="277"/>
      <c r="J362" s="571"/>
      <c r="K362" s="791"/>
      <c r="L362" s="571">
        <f t="shared" si="138"/>
        <v>0</v>
      </c>
      <c r="M362" s="243">
        <f t="shared" si="136"/>
      </c>
      <c r="N362" s="271"/>
      <c r="Q362" s="237"/>
      <c r="R362" s="237"/>
      <c r="S362" s="245"/>
      <c r="V362" s="237"/>
      <c r="W362" s="237"/>
      <c r="Y362" s="237"/>
      <c r="Z362" s="237"/>
    </row>
    <row r="363" spans="1:28" s="274" customFormat="1" ht="15.75">
      <c r="A363" s="358">
        <v>70</v>
      </c>
      <c r="B363" s="143">
        <v>3100</v>
      </c>
      <c r="C363" s="859" t="s">
        <v>433</v>
      </c>
      <c r="D363" s="859"/>
      <c r="E363" s="753">
        <f aca="true" t="shared" si="139" ref="E363:L363">SUM(E364:E370)</f>
        <v>0</v>
      </c>
      <c r="F363" s="548">
        <f t="shared" si="139"/>
        <v>0</v>
      </c>
      <c r="G363" s="410">
        <f t="shared" si="139"/>
        <v>0</v>
      </c>
      <c r="H363" s="797">
        <f>SUM(H364:H370)</f>
        <v>0</v>
      </c>
      <c r="I363" s="548">
        <f t="shared" si="139"/>
        <v>0</v>
      </c>
      <c r="J363" s="410">
        <f t="shared" si="139"/>
        <v>0</v>
      </c>
      <c r="K363" s="797">
        <f t="shared" si="139"/>
        <v>0</v>
      </c>
      <c r="L363" s="410">
        <f t="shared" si="139"/>
        <v>0</v>
      </c>
      <c r="M363" s="243">
        <f t="shared" si="136"/>
      </c>
      <c r="N363" s="271"/>
      <c r="S363" s="245"/>
      <c r="AB363" s="237"/>
    </row>
    <row r="364" spans="1:26" ht="15.75">
      <c r="A364" s="411">
        <v>75</v>
      </c>
      <c r="B364" s="139"/>
      <c r="C364" s="148">
        <v>3110</v>
      </c>
      <c r="D364" s="141" t="s">
        <v>434</v>
      </c>
      <c r="E364" s="539">
        <f t="shared" si="137"/>
        <v>0</v>
      </c>
      <c r="F364" s="526"/>
      <c r="G364" s="571"/>
      <c r="H364" s="791"/>
      <c r="I364" s="526"/>
      <c r="J364" s="571"/>
      <c r="K364" s="791"/>
      <c r="L364" s="571">
        <f aca="true" t="shared" si="140" ref="L364:L370">I364+J364+K364</f>
        <v>0</v>
      </c>
      <c r="M364" s="243">
        <f t="shared" si="136"/>
      </c>
      <c r="N364" s="271"/>
      <c r="Q364" s="237"/>
      <c r="R364" s="237"/>
      <c r="S364" s="245"/>
      <c r="V364" s="237"/>
      <c r="W364" s="237"/>
      <c r="Y364" s="237"/>
      <c r="Z364" s="237"/>
    </row>
    <row r="365" spans="1:28" ht="31.5">
      <c r="A365" s="290">
        <v>80</v>
      </c>
      <c r="B365" s="200"/>
      <c r="C365" s="173">
        <v>3111</v>
      </c>
      <c r="D365" s="201" t="s">
        <v>1209</v>
      </c>
      <c r="E365" s="539">
        <f t="shared" si="137"/>
        <v>0</v>
      </c>
      <c r="F365" s="526"/>
      <c r="G365" s="571"/>
      <c r="H365" s="791"/>
      <c r="I365" s="526"/>
      <c r="J365" s="571"/>
      <c r="K365" s="791"/>
      <c r="L365" s="571">
        <f t="shared" si="140"/>
        <v>0</v>
      </c>
      <c r="M365" s="243">
        <f t="shared" si="136"/>
      </c>
      <c r="N365" s="271"/>
      <c r="Q365" s="237"/>
      <c r="R365" s="237"/>
      <c r="S365" s="245"/>
      <c r="V365" s="237"/>
      <c r="W365" s="237"/>
      <c r="Y365" s="237"/>
      <c r="Z365" s="237"/>
      <c r="AB365" s="274"/>
    </row>
    <row r="366" spans="1:26" ht="31.5">
      <c r="A366" s="290">
        <v>85</v>
      </c>
      <c r="B366" s="200"/>
      <c r="C366" s="140">
        <v>3112</v>
      </c>
      <c r="D366" s="168" t="s">
        <v>1210</v>
      </c>
      <c r="E366" s="539">
        <f t="shared" si="137"/>
        <v>0</v>
      </c>
      <c r="F366" s="526"/>
      <c r="G366" s="272"/>
      <c r="H366" s="791"/>
      <c r="I366" s="526"/>
      <c r="J366" s="272"/>
      <c r="K366" s="791"/>
      <c r="L366" s="571">
        <f t="shared" si="140"/>
        <v>0</v>
      </c>
      <c r="M366" s="243">
        <f t="shared" si="136"/>
      </c>
      <c r="N366" s="271"/>
      <c r="Q366" s="237"/>
      <c r="R366" s="237"/>
      <c r="S366" s="245"/>
      <c r="V366" s="237"/>
      <c r="W366" s="237"/>
      <c r="Y366" s="237"/>
      <c r="Z366" s="237"/>
    </row>
    <row r="367" spans="1:26" ht="15.75">
      <c r="A367" s="290">
        <v>90</v>
      </c>
      <c r="B367" s="200"/>
      <c r="C367" s="140">
        <v>3113</v>
      </c>
      <c r="D367" s="168" t="s">
        <v>435</v>
      </c>
      <c r="E367" s="539">
        <f t="shared" si="137"/>
        <v>0</v>
      </c>
      <c r="F367" s="526"/>
      <c r="G367" s="272"/>
      <c r="H367" s="791"/>
      <c r="I367" s="526"/>
      <c r="J367" s="272"/>
      <c r="K367" s="791"/>
      <c r="L367" s="571">
        <f t="shared" si="140"/>
        <v>0</v>
      </c>
      <c r="M367" s="243">
        <f t="shared" si="136"/>
      </c>
      <c r="N367" s="271"/>
      <c r="Q367" s="237"/>
      <c r="R367" s="237"/>
      <c r="S367" s="245"/>
      <c r="V367" s="237"/>
      <c r="W367" s="237"/>
      <c r="Y367" s="237"/>
      <c r="Z367" s="237"/>
    </row>
    <row r="368" spans="1:26" ht="15.75">
      <c r="A368" s="290">
        <v>91</v>
      </c>
      <c r="B368" s="200"/>
      <c r="C368" s="140">
        <v>3118</v>
      </c>
      <c r="D368" s="202" t="s">
        <v>436</v>
      </c>
      <c r="E368" s="539">
        <f t="shared" si="137"/>
        <v>0</v>
      </c>
      <c r="F368" s="549"/>
      <c r="G368" s="412"/>
      <c r="H368" s="798"/>
      <c r="I368" s="549"/>
      <c r="J368" s="412"/>
      <c r="K368" s="798"/>
      <c r="L368" s="571">
        <f t="shared" si="140"/>
        <v>0</v>
      </c>
      <c r="M368" s="243">
        <f t="shared" si="136"/>
      </c>
      <c r="N368" s="271"/>
      <c r="Q368" s="237"/>
      <c r="R368" s="237"/>
      <c r="S368" s="245"/>
      <c r="V368" s="237"/>
      <c r="W368" s="237"/>
      <c r="Y368" s="237"/>
      <c r="Z368" s="237"/>
    </row>
    <row r="369" spans="1:26" ht="15.75">
      <c r="A369" s="290"/>
      <c r="B369" s="200"/>
      <c r="C369" s="140">
        <v>3128</v>
      </c>
      <c r="D369" s="202" t="s">
        <v>437</v>
      </c>
      <c r="E369" s="539">
        <f t="shared" si="137"/>
        <v>0</v>
      </c>
      <c r="F369" s="549"/>
      <c r="G369" s="412"/>
      <c r="H369" s="798"/>
      <c r="I369" s="549"/>
      <c r="J369" s="412"/>
      <c r="K369" s="798"/>
      <c r="L369" s="571">
        <f t="shared" si="140"/>
        <v>0</v>
      </c>
      <c r="M369" s="243">
        <f t="shared" si="136"/>
      </c>
      <c r="N369" s="271"/>
      <c r="Q369" s="237"/>
      <c r="R369" s="237"/>
      <c r="S369" s="245"/>
      <c r="V369" s="237"/>
      <c r="W369" s="237"/>
      <c r="Y369" s="237"/>
      <c r="Z369" s="237"/>
    </row>
    <row r="370" spans="1:26" ht="15.75">
      <c r="A370" s="290">
        <v>100</v>
      </c>
      <c r="B370" s="139"/>
      <c r="C370" s="140">
        <v>3120</v>
      </c>
      <c r="D370" s="162" t="s">
        <v>438</v>
      </c>
      <c r="E370" s="539">
        <f t="shared" si="137"/>
        <v>0</v>
      </c>
      <c r="F370" s="549"/>
      <c r="G370" s="412"/>
      <c r="H370" s="798"/>
      <c r="I370" s="549"/>
      <c r="J370" s="412"/>
      <c r="K370" s="798"/>
      <c r="L370" s="571">
        <f t="shared" si="140"/>
        <v>0</v>
      </c>
      <c r="M370" s="243">
        <f t="shared" si="136"/>
      </c>
      <c r="N370" s="271"/>
      <c r="Q370" s="237"/>
      <c r="R370" s="237"/>
      <c r="S370" s="245"/>
      <c r="V370" s="237"/>
      <c r="W370" s="237"/>
      <c r="Y370" s="237"/>
      <c r="Z370" s="237"/>
    </row>
    <row r="371" spans="1:28" s="274" customFormat="1" ht="32.25" customHeight="1">
      <c r="A371" s="289">
        <v>115</v>
      </c>
      <c r="B371" s="143">
        <v>3200</v>
      </c>
      <c r="C371" s="865" t="s">
        <v>496</v>
      </c>
      <c r="D371" s="903"/>
      <c r="E371" s="753">
        <f aca="true" t="shared" si="141" ref="E371:L371">SUM(E372:E375)</f>
        <v>0</v>
      </c>
      <c r="F371" s="548">
        <f t="shared" si="141"/>
        <v>0</v>
      </c>
      <c r="G371" s="410">
        <f t="shared" si="141"/>
        <v>0</v>
      </c>
      <c r="H371" s="797">
        <f>SUM(H372:H375)</f>
        <v>0</v>
      </c>
      <c r="I371" s="548">
        <f t="shared" si="141"/>
        <v>0</v>
      </c>
      <c r="J371" s="410">
        <f t="shared" si="141"/>
        <v>0</v>
      </c>
      <c r="K371" s="797">
        <f t="shared" si="141"/>
        <v>0</v>
      </c>
      <c r="L371" s="410">
        <f t="shared" si="141"/>
        <v>0</v>
      </c>
      <c r="M371" s="243">
        <f t="shared" si="136"/>
      </c>
      <c r="N371" s="271"/>
      <c r="S371" s="245"/>
      <c r="AB371" s="237"/>
    </row>
    <row r="372" spans="1:26" ht="15.75">
      <c r="A372" s="289">
        <v>120</v>
      </c>
      <c r="B372" s="139"/>
      <c r="C372" s="148">
        <v>3210</v>
      </c>
      <c r="D372" s="151" t="s">
        <v>439</v>
      </c>
      <c r="E372" s="539">
        <f t="shared" si="137"/>
        <v>0</v>
      </c>
      <c r="F372" s="277"/>
      <c r="G372" s="571"/>
      <c r="H372" s="791"/>
      <c r="I372" s="277"/>
      <c r="J372" s="571"/>
      <c r="K372" s="791"/>
      <c r="L372" s="571">
        <f>I372+J372+K372</f>
        <v>0</v>
      </c>
      <c r="M372" s="243">
        <f t="shared" si="136"/>
      </c>
      <c r="N372" s="271"/>
      <c r="Q372" s="237"/>
      <c r="R372" s="237"/>
      <c r="S372" s="245"/>
      <c r="V372" s="237"/>
      <c r="W372" s="237"/>
      <c r="Y372" s="237"/>
      <c r="Z372" s="237"/>
    </row>
    <row r="373" spans="1:28" ht="15.75">
      <c r="A373" s="290">
        <v>125</v>
      </c>
      <c r="B373" s="147"/>
      <c r="C373" s="177">
        <v>3220</v>
      </c>
      <c r="D373" s="179" t="s">
        <v>390</v>
      </c>
      <c r="E373" s="539">
        <f t="shared" si="137"/>
        <v>0</v>
      </c>
      <c r="F373" s="277"/>
      <c r="G373" s="571"/>
      <c r="H373" s="791"/>
      <c r="I373" s="277"/>
      <c r="J373" s="571"/>
      <c r="K373" s="791"/>
      <c r="L373" s="571">
        <f>I373+J373+K373</f>
        <v>0</v>
      </c>
      <c r="M373" s="243">
        <f t="shared" si="136"/>
      </c>
      <c r="N373" s="271"/>
      <c r="Q373" s="237"/>
      <c r="R373" s="237"/>
      <c r="S373" s="245"/>
      <c r="V373" s="237"/>
      <c r="W373" s="237"/>
      <c r="Y373" s="237"/>
      <c r="Z373" s="237"/>
      <c r="AB373" s="274"/>
    </row>
    <row r="374" spans="1:26" ht="15.75">
      <c r="A374" s="290">
        <v>130</v>
      </c>
      <c r="B374" s="139"/>
      <c r="C374" s="140">
        <v>3230</v>
      </c>
      <c r="D374" s="168" t="s">
        <v>497</v>
      </c>
      <c r="E374" s="539">
        <f t="shared" si="137"/>
        <v>0</v>
      </c>
      <c r="F374" s="277"/>
      <c r="G374" s="571"/>
      <c r="H374" s="791"/>
      <c r="I374" s="277"/>
      <c r="J374" s="571"/>
      <c r="K374" s="791"/>
      <c r="L374" s="571">
        <f>I374+J374+K374</f>
        <v>0</v>
      </c>
      <c r="M374" s="243">
        <f t="shared" si="136"/>
      </c>
      <c r="N374" s="271"/>
      <c r="Q374" s="237"/>
      <c r="R374" s="237"/>
      <c r="S374" s="245"/>
      <c r="V374" s="237"/>
      <c r="W374" s="237"/>
      <c r="Y374" s="237"/>
      <c r="Z374" s="237"/>
    </row>
    <row r="375" spans="1:26" ht="15.75">
      <c r="A375" s="305">
        <v>135</v>
      </c>
      <c r="B375" s="139"/>
      <c r="C375" s="140">
        <v>3240</v>
      </c>
      <c r="D375" s="168" t="s">
        <v>498</v>
      </c>
      <c r="E375" s="539">
        <f t="shared" si="137"/>
        <v>0</v>
      </c>
      <c r="F375" s="381"/>
      <c r="G375" s="783"/>
      <c r="H375" s="793"/>
      <c r="I375" s="381"/>
      <c r="J375" s="783"/>
      <c r="K375" s="793"/>
      <c r="L375" s="571">
        <f>I375+J375+K375</f>
        <v>0</v>
      </c>
      <c r="M375" s="243">
        <f t="shared" si="136"/>
      </c>
      <c r="N375" s="271"/>
      <c r="Q375" s="237"/>
      <c r="R375" s="237"/>
      <c r="S375" s="245"/>
      <c r="V375" s="237"/>
      <c r="W375" s="237"/>
      <c r="Y375" s="237"/>
      <c r="Z375" s="237"/>
    </row>
    <row r="376" spans="1:28" s="274" customFormat="1" ht="32.25" customHeight="1">
      <c r="A376" s="358">
        <v>145</v>
      </c>
      <c r="B376" s="143">
        <v>6000</v>
      </c>
      <c r="C376" s="911" t="s">
        <v>391</v>
      </c>
      <c r="D376" s="912"/>
      <c r="E376" s="753">
        <f aca="true" t="shared" si="142" ref="E376:L376">SUM(E377:E378)</f>
        <v>0</v>
      </c>
      <c r="F376" s="753">
        <f t="shared" si="142"/>
        <v>0</v>
      </c>
      <c r="G376" s="753">
        <f t="shared" si="142"/>
        <v>0</v>
      </c>
      <c r="H376" s="799">
        <f>SUM(H377:H378)</f>
        <v>0</v>
      </c>
      <c r="I376" s="753">
        <f t="shared" si="142"/>
        <v>0</v>
      </c>
      <c r="J376" s="753">
        <f t="shared" si="142"/>
        <v>0</v>
      </c>
      <c r="K376" s="799">
        <f t="shared" si="142"/>
        <v>0</v>
      </c>
      <c r="L376" s="753">
        <f t="shared" si="142"/>
        <v>0</v>
      </c>
      <c r="M376" s="243">
        <f t="shared" si="136"/>
      </c>
      <c r="N376" s="271"/>
      <c r="S376" s="245"/>
      <c r="AB376" s="237"/>
    </row>
    <row r="377" spans="1:26" ht="15.75">
      <c r="A377" s="305">
        <v>150</v>
      </c>
      <c r="B377" s="144"/>
      <c r="C377" s="148">
        <v>6001</v>
      </c>
      <c r="D377" s="141" t="s">
        <v>747</v>
      </c>
      <c r="E377" s="539">
        <f t="shared" si="137"/>
        <v>0</v>
      </c>
      <c r="F377" s="277"/>
      <c r="G377" s="571"/>
      <c r="H377" s="791"/>
      <c r="I377" s="277"/>
      <c r="J377" s="571"/>
      <c r="K377" s="791"/>
      <c r="L377" s="571">
        <f>I377+J377+K377</f>
        <v>0</v>
      </c>
      <c r="M377" s="243">
        <f t="shared" si="136"/>
      </c>
      <c r="N377" s="271"/>
      <c r="Q377" s="237"/>
      <c r="R377" s="237"/>
      <c r="S377" s="245"/>
      <c r="V377" s="237"/>
      <c r="W377" s="237"/>
      <c r="Y377" s="237"/>
      <c r="Z377" s="237"/>
    </row>
    <row r="378" spans="1:28" ht="15.75">
      <c r="A378" s="305">
        <v>155</v>
      </c>
      <c r="B378" s="144"/>
      <c r="C378" s="146">
        <v>6002</v>
      </c>
      <c r="D378" s="150" t="s">
        <v>748</v>
      </c>
      <c r="E378" s="539">
        <f t="shared" si="137"/>
        <v>0</v>
      </c>
      <c r="F378" s="277"/>
      <c r="G378" s="571"/>
      <c r="H378" s="791"/>
      <c r="I378" s="277"/>
      <c r="J378" s="571"/>
      <c r="K378" s="791"/>
      <c r="L378" s="571">
        <f>I378+J378+K378</f>
        <v>0</v>
      </c>
      <c r="M378" s="243">
        <f t="shared" si="136"/>
      </c>
      <c r="N378" s="271"/>
      <c r="Q378" s="237"/>
      <c r="R378" s="237"/>
      <c r="S378" s="245"/>
      <c r="V378" s="237"/>
      <c r="W378" s="237"/>
      <c r="Y378" s="237"/>
      <c r="Z378" s="237"/>
      <c r="AB378" s="274"/>
    </row>
    <row r="379" spans="1:28" s="274" customFormat="1" ht="15.75">
      <c r="A379" s="358">
        <v>160</v>
      </c>
      <c r="B379" s="143">
        <v>6100</v>
      </c>
      <c r="C379" s="879" t="s">
        <v>392</v>
      </c>
      <c r="D379" s="879"/>
      <c r="E379" s="753">
        <f aca="true" t="shared" si="143" ref="E379:L379">SUM(E380:E383)</f>
        <v>0</v>
      </c>
      <c r="F379" s="548">
        <f t="shared" si="143"/>
        <v>0</v>
      </c>
      <c r="G379" s="410">
        <f t="shared" si="143"/>
        <v>0</v>
      </c>
      <c r="H379" s="797">
        <f>SUM(H380:H383)</f>
        <v>0</v>
      </c>
      <c r="I379" s="548">
        <f t="shared" si="143"/>
        <v>0</v>
      </c>
      <c r="J379" s="410">
        <f t="shared" si="143"/>
        <v>0</v>
      </c>
      <c r="K379" s="797">
        <f t="shared" si="143"/>
        <v>0</v>
      </c>
      <c r="L379" s="410">
        <f t="shared" si="143"/>
        <v>0</v>
      </c>
      <c r="M379" s="243">
        <f t="shared" si="136"/>
      </c>
      <c r="N379" s="271"/>
      <c r="S379" s="245"/>
      <c r="AB379" s="237"/>
    </row>
    <row r="380" spans="1:26" ht="15.75">
      <c r="A380" s="305">
        <v>165</v>
      </c>
      <c r="B380" s="144"/>
      <c r="C380" s="148">
        <v>6101</v>
      </c>
      <c r="D380" s="141" t="s">
        <v>1247</v>
      </c>
      <c r="E380" s="539">
        <f t="shared" si="137"/>
        <v>0</v>
      </c>
      <c r="F380" s="526"/>
      <c r="G380" s="272"/>
      <c r="H380" s="791"/>
      <c r="I380" s="526"/>
      <c r="J380" s="272"/>
      <c r="K380" s="791"/>
      <c r="L380" s="571">
        <f>I380+J380+K380</f>
        <v>0</v>
      </c>
      <c r="M380" s="243">
        <f t="shared" si="136"/>
      </c>
      <c r="N380" s="271"/>
      <c r="Q380" s="237"/>
      <c r="R380" s="237"/>
      <c r="S380" s="245"/>
      <c r="V380" s="237"/>
      <c r="W380" s="237"/>
      <c r="Y380" s="237"/>
      <c r="Z380" s="237"/>
    </row>
    <row r="381" spans="1:28" ht="15.75">
      <c r="A381" s="305">
        <v>170</v>
      </c>
      <c r="B381" s="144"/>
      <c r="C381" s="140">
        <v>6102</v>
      </c>
      <c r="D381" s="149" t="s">
        <v>1248</v>
      </c>
      <c r="E381" s="539">
        <f t="shared" si="137"/>
        <v>0</v>
      </c>
      <c r="F381" s="526"/>
      <c r="G381" s="272"/>
      <c r="H381" s="791"/>
      <c r="I381" s="526"/>
      <c r="J381" s="272"/>
      <c r="K381" s="791"/>
      <c r="L381" s="571">
        <f>I381+J381+K381</f>
        <v>0</v>
      </c>
      <c r="M381" s="243">
        <f t="shared" si="136"/>
      </c>
      <c r="N381" s="271"/>
      <c r="Q381" s="237"/>
      <c r="R381" s="237"/>
      <c r="S381" s="245"/>
      <c r="V381" s="237"/>
      <c r="W381" s="237"/>
      <c r="Y381" s="237"/>
      <c r="Z381" s="237"/>
      <c r="AB381" s="274"/>
    </row>
    <row r="382" spans="1:28" ht="15.75">
      <c r="A382" s="305"/>
      <c r="B382" s="144"/>
      <c r="C382" s="140">
        <v>6105</v>
      </c>
      <c r="D382" s="149" t="s">
        <v>1101</v>
      </c>
      <c r="E382" s="539">
        <f t="shared" si="137"/>
        <v>0</v>
      </c>
      <c r="F382" s="526"/>
      <c r="G382" s="272"/>
      <c r="H382" s="791"/>
      <c r="I382" s="526"/>
      <c r="J382" s="272"/>
      <c r="K382" s="791"/>
      <c r="L382" s="571">
        <f>I382+J382+K382</f>
        <v>0</v>
      </c>
      <c r="M382" s="243">
        <f t="shared" si="136"/>
      </c>
      <c r="N382" s="271"/>
      <c r="Q382" s="237"/>
      <c r="R382" s="237"/>
      <c r="S382" s="245"/>
      <c r="V382" s="237"/>
      <c r="W382" s="237"/>
      <c r="Y382" s="237"/>
      <c r="Z382" s="237"/>
      <c r="AB382" s="274"/>
    </row>
    <row r="383" spans="1:26" ht="15.75">
      <c r="A383" s="305">
        <v>180</v>
      </c>
      <c r="B383" s="147"/>
      <c r="C383" s="146">
        <v>6109</v>
      </c>
      <c r="D383" s="150" t="s">
        <v>393</v>
      </c>
      <c r="E383" s="539">
        <f t="shared" si="137"/>
        <v>0</v>
      </c>
      <c r="F383" s="549"/>
      <c r="G383" s="412"/>
      <c r="H383" s="798"/>
      <c r="I383" s="549"/>
      <c r="J383" s="412"/>
      <c r="K383" s="798"/>
      <c r="L383" s="571">
        <f>I383+J383+K383</f>
        <v>0</v>
      </c>
      <c r="M383" s="243">
        <f t="shared" si="136"/>
      </c>
      <c r="N383" s="271"/>
      <c r="Q383" s="237"/>
      <c r="R383" s="237"/>
      <c r="S383" s="245"/>
      <c r="V383" s="237"/>
      <c r="W383" s="237"/>
      <c r="Y383" s="237"/>
      <c r="Z383" s="237"/>
    </row>
    <row r="384" spans="1:28" s="274" customFormat="1" ht="32.25" customHeight="1">
      <c r="A384" s="289">
        <v>185</v>
      </c>
      <c r="B384" s="143">
        <v>6200</v>
      </c>
      <c r="C384" s="911" t="s">
        <v>394</v>
      </c>
      <c r="D384" s="912"/>
      <c r="E384" s="753">
        <f aca="true" t="shared" si="144" ref="E384:L384">SUM(E385:E386)</f>
        <v>0</v>
      </c>
      <c r="F384" s="753">
        <f t="shared" si="144"/>
        <v>0</v>
      </c>
      <c r="G384" s="753">
        <f t="shared" si="144"/>
        <v>0</v>
      </c>
      <c r="H384" s="799">
        <f>SUM(H385:H386)</f>
        <v>0</v>
      </c>
      <c r="I384" s="753">
        <f t="shared" si="144"/>
        <v>0</v>
      </c>
      <c r="J384" s="753">
        <f t="shared" si="144"/>
        <v>0</v>
      </c>
      <c r="K384" s="799">
        <f t="shared" si="144"/>
        <v>0</v>
      </c>
      <c r="L384" s="753">
        <f t="shared" si="144"/>
        <v>0</v>
      </c>
      <c r="M384" s="243">
        <f t="shared" si="136"/>
      </c>
      <c r="N384" s="271"/>
      <c r="S384" s="245"/>
      <c r="AB384" s="237"/>
    </row>
    <row r="385" spans="1:26" ht="15.75">
      <c r="A385" s="290">
        <v>190</v>
      </c>
      <c r="B385" s="206"/>
      <c r="C385" s="148">
        <v>6201</v>
      </c>
      <c r="D385" s="583" t="s">
        <v>750</v>
      </c>
      <c r="E385" s="539">
        <f t="shared" si="137"/>
        <v>0</v>
      </c>
      <c r="F385" s="526"/>
      <c r="G385" s="272"/>
      <c r="H385" s="791"/>
      <c r="I385" s="526"/>
      <c r="J385" s="272"/>
      <c r="K385" s="791"/>
      <c r="L385" s="571">
        <f>I385+J385+K385</f>
        <v>0</v>
      </c>
      <c r="M385" s="243">
        <f t="shared" si="136"/>
      </c>
      <c r="N385" s="271"/>
      <c r="Q385" s="237"/>
      <c r="R385" s="237"/>
      <c r="S385" s="245"/>
      <c r="V385" s="237"/>
      <c r="W385" s="237"/>
      <c r="Y385" s="237"/>
      <c r="Z385" s="237"/>
    </row>
    <row r="386" spans="1:28" ht="15.75">
      <c r="A386" s="290">
        <v>195</v>
      </c>
      <c r="B386" s="139"/>
      <c r="C386" s="146">
        <v>6202</v>
      </c>
      <c r="D386" s="584" t="s">
        <v>749</v>
      </c>
      <c r="E386" s="539">
        <f t="shared" si="137"/>
        <v>0</v>
      </c>
      <c r="F386" s="526"/>
      <c r="G386" s="272"/>
      <c r="H386" s="791"/>
      <c r="I386" s="526"/>
      <c r="J386" s="272"/>
      <c r="K386" s="791"/>
      <c r="L386" s="571">
        <f>I386+J386+K386</f>
        <v>0</v>
      </c>
      <c r="M386" s="243">
        <f t="shared" si="136"/>
      </c>
      <c r="N386" s="271"/>
      <c r="Q386" s="237"/>
      <c r="R386" s="237"/>
      <c r="S386" s="245"/>
      <c r="V386" s="237"/>
      <c r="W386" s="237"/>
      <c r="Y386" s="237"/>
      <c r="Z386" s="237"/>
      <c r="AB386" s="274"/>
    </row>
    <row r="387" spans="1:28" s="274" customFormat="1" ht="21.75" customHeight="1">
      <c r="A387" s="289">
        <v>200</v>
      </c>
      <c r="B387" s="143">
        <v>6300</v>
      </c>
      <c r="C387" s="911" t="s">
        <v>395</v>
      </c>
      <c r="D387" s="912"/>
      <c r="E387" s="753">
        <f aca="true" t="shared" si="145" ref="E387:L387">SUM(E388:E389)</f>
        <v>0</v>
      </c>
      <c r="F387" s="753">
        <f t="shared" si="145"/>
        <v>0</v>
      </c>
      <c r="G387" s="753">
        <f t="shared" si="145"/>
        <v>0</v>
      </c>
      <c r="H387" s="799">
        <f>SUM(H388:H389)</f>
        <v>0</v>
      </c>
      <c r="I387" s="753">
        <f t="shared" si="145"/>
        <v>0</v>
      </c>
      <c r="J387" s="753">
        <f t="shared" si="145"/>
        <v>0</v>
      </c>
      <c r="K387" s="799">
        <f t="shared" si="145"/>
        <v>0</v>
      </c>
      <c r="L387" s="753">
        <f t="shared" si="145"/>
        <v>0</v>
      </c>
      <c r="M387" s="243">
        <f t="shared" si="136"/>
      </c>
      <c r="N387" s="271"/>
      <c r="S387" s="245"/>
      <c r="AB387" s="237"/>
    </row>
    <row r="388" spans="1:26" ht="18.75" customHeight="1">
      <c r="A388" s="290">
        <v>205</v>
      </c>
      <c r="B388" s="139"/>
      <c r="C388" s="148">
        <v>6301</v>
      </c>
      <c r="D388" s="583" t="s">
        <v>750</v>
      </c>
      <c r="E388" s="539">
        <f t="shared" si="137"/>
        <v>0</v>
      </c>
      <c r="F388" s="526"/>
      <c r="G388" s="272"/>
      <c r="H388" s="791"/>
      <c r="I388" s="526"/>
      <c r="J388" s="272"/>
      <c r="K388" s="791"/>
      <c r="L388" s="571">
        <f>I388+J388+K388</f>
        <v>0</v>
      </c>
      <c r="M388" s="243">
        <f t="shared" si="136"/>
      </c>
      <c r="N388" s="271"/>
      <c r="Q388" s="237"/>
      <c r="R388" s="237"/>
      <c r="S388" s="245"/>
      <c r="V388" s="237"/>
      <c r="W388" s="237"/>
      <c r="Y388" s="237"/>
      <c r="Z388" s="237"/>
    </row>
    <row r="389" spans="1:28" ht="20.25" customHeight="1">
      <c r="A389" s="305">
        <v>206</v>
      </c>
      <c r="B389" s="139"/>
      <c r="C389" s="146">
        <v>6302</v>
      </c>
      <c r="D389" s="584" t="s">
        <v>749</v>
      </c>
      <c r="E389" s="539">
        <f t="shared" si="137"/>
        <v>0</v>
      </c>
      <c r="F389" s="526"/>
      <c r="G389" s="272"/>
      <c r="H389" s="791"/>
      <c r="I389" s="526"/>
      <c r="J389" s="272"/>
      <c r="K389" s="791"/>
      <c r="L389" s="571">
        <f>I389+J389+K389</f>
        <v>0</v>
      </c>
      <c r="M389" s="243">
        <f t="shared" si="136"/>
      </c>
      <c r="N389" s="271"/>
      <c r="Q389" s="237"/>
      <c r="R389" s="237"/>
      <c r="S389" s="245"/>
      <c r="V389" s="237"/>
      <c r="W389" s="237"/>
      <c r="Y389" s="237"/>
      <c r="Z389" s="237"/>
      <c r="AB389" s="274"/>
    </row>
    <row r="390" spans="1:28" s="415" customFormat="1" ht="30.75" customHeight="1">
      <c r="A390" s="293">
        <v>210</v>
      </c>
      <c r="B390" s="143">
        <v>6400</v>
      </c>
      <c r="C390" s="924" t="s">
        <v>396</v>
      </c>
      <c r="D390" s="924"/>
      <c r="E390" s="753">
        <f aca="true" t="shared" si="146" ref="E390:L390">SUM(E391:E392)</f>
        <v>0</v>
      </c>
      <c r="F390" s="753">
        <f t="shared" si="146"/>
        <v>0</v>
      </c>
      <c r="G390" s="753">
        <f t="shared" si="146"/>
        <v>0</v>
      </c>
      <c r="H390" s="799">
        <f>SUM(H391:H392)</f>
        <v>0</v>
      </c>
      <c r="I390" s="753">
        <f t="shared" si="146"/>
        <v>0</v>
      </c>
      <c r="J390" s="753">
        <f t="shared" si="146"/>
        <v>0</v>
      </c>
      <c r="K390" s="799">
        <f t="shared" si="146"/>
        <v>0</v>
      </c>
      <c r="L390" s="753">
        <f t="shared" si="146"/>
        <v>0</v>
      </c>
      <c r="M390" s="243">
        <f t="shared" si="136"/>
      </c>
      <c r="N390" s="271"/>
      <c r="O390" s="295"/>
      <c r="P390" s="295"/>
      <c r="S390" s="245"/>
      <c r="AB390" s="237"/>
    </row>
    <row r="391" spans="1:28" s="303" customFormat="1" ht="15.75">
      <c r="A391" s="296">
        <v>211</v>
      </c>
      <c r="B391" s="147"/>
      <c r="C391" s="207">
        <v>6401</v>
      </c>
      <c r="D391" s="585" t="s">
        <v>750</v>
      </c>
      <c r="E391" s="539">
        <f t="shared" si="137"/>
        <v>0</v>
      </c>
      <c r="F391" s="526"/>
      <c r="G391" s="272"/>
      <c r="H391" s="791"/>
      <c r="I391" s="526"/>
      <c r="J391" s="272"/>
      <c r="K391" s="791"/>
      <c r="L391" s="571">
        <f>I391+J391+K391</f>
        <v>0</v>
      </c>
      <c r="M391" s="243">
        <f t="shared" si="136"/>
      </c>
      <c r="N391" s="271"/>
      <c r="O391" s="298"/>
      <c r="S391" s="245"/>
      <c r="AB391" s="237"/>
    </row>
    <row r="392" spans="1:28" s="303" customFormat="1" ht="15.75">
      <c r="A392" s="296">
        <v>212</v>
      </c>
      <c r="B392" s="147"/>
      <c r="C392" s="208">
        <v>6402</v>
      </c>
      <c r="D392" s="586" t="s">
        <v>749</v>
      </c>
      <c r="E392" s="539">
        <f t="shared" si="137"/>
        <v>0</v>
      </c>
      <c r="F392" s="526"/>
      <c r="G392" s="272"/>
      <c r="H392" s="791"/>
      <c r="I392" s="526"/>
      <c r="J392" s="272"/>
      <c r="K392" s="791"/>
      <c r="L392" s="571">
        <f>I392+J392+K392</f>
        <v>0</v>
      </c>
      <c r="M392" s="243">
        <f t="shared" si="136"/>
      </c>
      <c r="N392" s="271"/>
      <c r="O392" s="298"/>
      <c r="S392" s="245"/>
      <c r="AB392" s="415"/>
    </row>
    <row r="393" spans="1:28" s="415" customFormat="1" ht="15.75">
      <c r="A393" s="416">
        <v>213</v>
      </c>
      <c r="B393" s="143">
        <v>6500</v>
      </c>
      <c r="C393" s="209" t="s">
        <v>1213</v>
      </c>
      <c r="D393" s="210"/>
      <c r="E393" s="539">
        <f t="shared" si="137"/>
        <v>0</v>
      </c>
      <c r="F393" s="528"/>
      <c r="G393" s="285"/>
      <c r="H393" s="790"/>
      <c r="I393" s="528"/>
      <c r="J393" s="285"/>
      <c r="K393" s="790"/>
      <c r="L393" s="571">
        <f>I393+J393+K393</f>
        <v>0</v>
      </c>
      <c r="M393" s="243">
        <f t="shared" si="136"/>
      </c>
      <c r="N393" s="271"/>
      <c r="O393" s="295"/>
      <c r="P393" s="295"/>
      <c r="S393" s="245"/>
      <c r="AB393" s="303"/>
    </row>
    <row r="394" spans="1:28" s="274" customFormat="1" ht="21.75" customHeight="1">
      <c r="A394" s="289">
        <v>215</v>
      </c>
      <c r="B394" s="143">
        <v>6600</v>
      </c>
      <c r="C394" s="913" t="s">
        <v>1214</v>
      </c>
      <c r="D394" s="914"/>
      <c r="E394" s="753">
        <f aca="true" t="shared" si="147" ref="E394:L394">SUM(E395:E396)</f>
        <v>0</v>
      </c>
      <c r="F394" s="753">
        <f t="shared" si="147"/>
        <v>0</v>
      </c>
      <c r="G394" s="753">
        <f t="shared" si="147"/>
        <v>0</v>
      </c>
      <c r="H394" s="799">
        <f>SUM(H395:H396)</f>
        <v>0</v>
      </c>
      <c r="I394" s="753">
        <f t="shared" si="147"/>
        <v>0</v>
      </c>
      <c r="J394" s="753">
        <f t="shared" si="147"/>
        <v>0</v>
      </c>
      <c r="K394" s="799">
        <f t="shared" si="147"/>
        <v>0</v>
      </c>
      <c r="L394" s="753">
        <f t="shared" si="147"/>
        <v>0</v>
      </c>
      <c r="M394" s="243">
        <f t="shared" si="136"/>
      </c>
      <c r="N394" s="271"/>
      <c r="S394" s="245"/>
      <c r="AB394" s="303"/>
    </row>
    <row r="395" spans="1:28" ht="15.75">
      <c r="A395" s="292">
        <v>220</v>
      </c>
      <c r="B395" s="139"/>
      <c r="C395" s="148">
        <v>6601</v>
      </c>
      <c r="D395" s="141" t="s">
        <v>397</v>
      </c>
      <c r="E395" s="539">
        <f t="shared" si="137"/>
        <v>0</v>
      </c>
      <c r="F395" s="277"/>
      <c r="G395" s="571"/>
      <c r="H395" s="791"/>
      <c r="I395" s="277"/>
      <c r="J395" s="571"/>
      <c r="K395" s="791"/>
      <c r="L395" s="571">
        <f>I395+J395+K395</f>
        <v>0</v>
      </c>
      <c r="M395" s="243">
        <f t="shared" si="136"/>
      </c>
      <c r="N395" s="271"/>
      <c r="Q395" s="237"/>
      <c r="R395" s="237"/>
      <c r="S395" s="245"/>
      <c r="V395" s="237"/>
      <c r="W395" s="237"/>
      <c r="Y395" s="237"/>
      <c r="Z395" s="237"/>
      <c r="AB395" s="415"/>
    </row>
    <row r="396" spans="1:28" ht="15.75">
      <c r="A396" s="290">
        <v>225</v>
      </c>
      <c r="B396" s="139"/>
      <c r="C396" s="146">
        <v>6602</v>
      </c>
      <c r="D396" s="150" t="s">
        <v>398</v>
      </c>
      <c r="E396" s="539">
        <f t="shared" si="137"/>
        <v>0</v>
      </c>
      <c r="F396" s="277"/>
      <c r="G396" s="571"/>
      <c r="H396" s="791"/>
      <c r="I396" s="277"/>
      <c r="J396" s="571"/>
      <c r="K396" s="791"/>
      <c r="L396" s="571">
        <f>I396+J396+K396</f>
        <v>0</v>
      </c>
      <c r="M396" s="243">
        <f t="shared" si="136"/>
      </c>
      <c r="N396" s="271"/>
      <c r="Q396" s="237"/>
      <c r="R396" s="237"/>
      <c r="S396" s="245"/>
      <c r="V396" s="237"/>
      <c r="W396" s="237"/>
      <c r="Y396" s="237"/>
      <c r="Z396" s="237"/>
      <c r="AB396" s="274"/>
    </row>
    <row r="397" spans="1:28" s="274" customFormat="1" ht="21.75" customHeight="1">
      <c r="A397" s="289">
        <v>215</v>
      </c>
      <c r="B397" s="143">
        <v>6700</v>
      </c>
      <c r="C397" s="913" t="s">
        <v>1249</v>
      </c>
      <c r="D397" s="914"/>
      <c r="E397" s="753">
        <f aca="true" t="shared" si="148" ref="E397:L397">SUM(E398:E399)</f>
        <v>0</v>
      </c>
      <c r="F397" s="753">
        <f t="shared" si="148"/>
        <v>0</v>
      </c>
      <c r="G397" s="753">
        <f t="shared" si="148"/>
        <v>0</v>
      </c>
      <c r="H397" s="799">
        <f>SUM(H398:H399)</f>
        <v>0</v>
      </c>
      <c r="I397" s="753">
        <f t="shared" si="148"/>
        <v>0</v>
      </c>
      <c r="J397" s="753">
        <f t="shared" si="148"/>
        <v>0</v>
      </c>
      <c r="K397" s="799">
        <f t="shared" si="148"/>
        <v>0</v>
      </c>
      <c r="L397" s="753">
        <f t="shared" si="148"/>
        <v>0</v>
      </c>
      <c r="M397" s="243">
        <f t="shared" si="136"/>
      </c>
      <c r="N397" s="271"/>
      <c r="S397" s="245"/>
      <c r="AB397" s="237"/>
    </row>
    <row r="398" spans="1:26" ht="15.75">
      <c r="A398" s="292">
        <v>220</v>
      </c>
      <c r="B398" s="139"/>
      <c r="C398" s="148">
        <v>6701</v>
      </c>
      <c r="D398" s="141" t="s">
        <v>1250</v>
      </c>
      <c r="E398" s="539">
        <f t="shared" si="137"/>
        <v>0</v>
      </c>
      <c r="F398" s="526"/>
      <c r="G398" s="272"/>
      <c r="H398" s="791"/>
      <c r="I398" s="526"/>
      <c r="J398" s="272"/>
      <c r="K398" s="791"/>
      <c r="L398" s="571">
        <f>I398+J398+K398</f>
        <v>0</v>
      </c>
      <c r="M398" s="243">
        <f t="shared" si="136"/>
      </c>
      <c r="N398" s="271"/>
      <c r="Q398" s="237"/>
      <c r="R398" s="237"/>
      <c r="S398" s="245"/>
      <c r="V398" s="237"/>
      <c r="W398" s="237"/>
      <c r="Y398" s="237"/>
      <c r="Z398" s="237"/>
    </row>
    <row r="399" spans="1:28" ht="15.75">
      <c r="A399" s="290">
        <v>225</v>
      </c>
      <c r="B399" s="139"/>
      <c r="C399" s="146">
        <v>6702</v>
      </c>
      <c r="D399" s="150" t="s">
        <v>499</v>
      </c>
      <c r="E399" s="539">
        <f t="shared" si="137"/>
        <v>0</v>
      </c>
      <c r="F399" s="526"/>
      <c r="G399" s="272"/>
      <c r="H399" s="791"/>
      <c r="I399" s="526"/>
      <c r="J399" s="272"/>
      <c r="K399" s="791"/>
      <c r="L399" s="571">
        <f>I399+J399+K399</f>
        <v>0</v>
      </c>
      <c r="M399" s="243">
        <f t="shared" si="136"/>
      </c>
      <c r="N399" s="271"/>
      <c r="Q399" s="237"/>
      <c r="R399" s="237"/>
      <c r="S399" s="245"/>
      <c r="V399" s="237"/>
      <c r="W399" s="237"/>
      <c r="Y399" s="237"/>
      <c r="Z399" s="237"/>
      <c r="AB399" s="274"/>
    </row>
    <row r="400" spans="1:28" s="274" customFormat="1" ht="22.5" customHeight="1">
      <c r="A400" s="289">
        <v>230</v>
      </c>
      <c r="B400" s="143">
        <v>6900</v>
      </c>
      <c r="C400" s="913" t="s">
        <v>399</v>
      </c>
      <c r="D400" s="914"/>
      <c r="E400" s="753">
        <f aca="true" t="shared" si="149" ref="E400:L400">SUM(E401:E406)</f>
        <v>0</v>
      </c>
      <c r="F400" s="548">
        <f t="shared" si="149"/>
        <v>0</v>
      </c>
      <c r="G400" s="410">
        <f t="shared" si="149"/>
        <v>0</v>
      </c>
      <c r="H400" s="797">
        <f>SUM(H401:H406)</f>
        <v>0</v>
      </c>
      <c r="I400" s="548">
        <f t="shared" si="149"/>
        <v>0</v>
      </c>
      <c r="J400" s="410">
        <f t="shared" si="149"/>
        <v>0</v>
      </c>
      <c r="K400" s="797">
        <f t="shared" si="149"/>
        <v>0</v>
      </c>
      <c r="L400" s="410">
        <f t="shared" si="149"/>
        <v>0</v>
      </c>
      <c r="M400" s="243">
        <f t="shared" si="136"/>
      </c>
      <c r="N400" s="271"/>
      <c r="S400" s="245"/>
      <c r="AB400" s="237"/>
    </row>
    <row r="401" spans="1:26" ht="15.75">
      <c r="A401" s="290">
        <v>235</v>
      </c>
      <c r="B401" s="157"/>
      <c r="C401" s="211">
        <v>6901</v>
      </c>
      <c r="D401" s="141" t="s">
        <v>1251</v>
      </c>
      <c r="E401" s="539">
        <f t="shared" si="137"/>
        <v>0</v>
      </c>
      <c r="F401" s="786"/>
      <c r="G401" s="784"/>
      <c r="H401" s="798"/>
      <c r="I401" s="786"/>
      <c r="J401" s="784"/>
      <c r="K401" s="798"/>
      <c r="L401" s="571">
        <f aca="true" t="shared" si="150" ref="L401:L406">I401+J401+K401</f>
        <v>0</v>
      </c>
      <c r="M401" s="243">
        <f t="shared" si="136"/>
      </c>
      <c r="N401" s="271"/>
      <c r="Q401" s="237"/>
      <c r="R401" s="237"/>
      <c r="S401" s="245"/>
      <c r="V401" s="237"/>
      <c r="W401" s="237"/>
      <c r="Y401" s="237"/>
      <c r="Z401" s="237"/>
    </row>
    <row r="402" spans="1:28" ht="21" customHeight="1">
      <c r="A402" s="290">
        <v>240</v>
      </c>
      <c r="B402" s="157"/>
      <c r="C402" s="140">
        <v>6905</v>
      </c>
      <c r="D402" s="149" t="s">
        <v>1215</v>
      </c>
      <c r="E402" s="539">
        <f t="shared" si="137"/>
        <v>0</v>
      </c>
      <c r="F402" s="786"/>
      <c r="G402" s="784"/>
      <c r="H402" s="798"/>
      <c r="I402" s="786"/>
      <c r="J402" s="784"/>
      <c r="K402" s="798"/>
      <c r="L402" s="571">
        <f t="shared" si="150"/>
        <v>0</v>
      </c>
      <c r="M402" s="243">
        <f t="shared" si="136"/>
      </c>
      <c r="N402" s="271"/>
      <c r="Q402" s="237"/>
      <c r="R402" s="237"/>
      <c r="S402" s="245"/>
      <c r="V402" s="237"/>
      <c r="W402" s="237"/>
      <c r="Y402" s="237"/>
      <c r="Z402" s="237"/>
      <c r="AB402" s="274"/>
    </row>
    <row r="403" spans="1:26" ht="21" customHeight="1">
      <c r="A403" s="290">
        <v>240</v>
      </c>
      <c r="B403" s="157"/>
      <c r="C403" s="140">
        <v>6906</v>
      </c>
      <c r="D403" s="149" t="s">
        <v>184</v>
      </c>
      <c r="E403" s="539">
        <f t="shared" si="137"/>
        <v>0</v>
      </c>
      <c r="F403" s="786"/>
      <c r="G403" s="784"/>
      <c r="H403" s="798"/>
      <c r="I403" s="786"/>
      <c r="J403" s="784"/>
      <c r="K403" s="798"/>
      <c r="L403" s="571">
        <f t="shared" si="150"/>
        <v>0</v>
      </c>
      <c r="M403" s="243">
        <f t="shared" si="136"/>
      </c>
      <c r="N403" s="271"/>
      <c r="Q403" s="237"/>
      <c r="R403" s="237"/>
      <c r="S403" s="245"/>
      <c r="V403" s="237"/>
      <c r="W403" s="237"/>
      <c r="Y403" s="237"/>
      <c r="Z403" s="237"/>
    </row>
    <row r="404" spans="1:26" ht="30">
      <c r="A404" s="290">
        <v>245</v>
      </c>
      <c r="B404" s="157"/>
      <c r="C404" s="140">
        <v>6907</v>
      </c>
      <c r="D404" s="149" t="s">
        <v>1635</v>
      </c>
      <c r="E404" s="539">
        <f t="shared" si="137"/>
        <v>0</v>
      </c>
      <c r="F404" s="786"/>
      <c r="G404" s="784"/>
      <c r="H404" s="798"/>
      <c r="I404" s="786"/>
      <c r="J404" s="784"/>
      <c r="K404" s="798"/>
      <c r="L404" s="571">
        <f t="shared" si="150"/>
        <v>0</v>
      </c>
      <c r="M404" s="243">
        <f t="shared" si="136"/>
      </c>
      <c r="N404" s="271"/>
      <c r="Q404" s="237"/>
      <c r="R404" s="237"/>
      <c r="S404" s="245"/>
      <c r="V404" s="237"/>
      <c r="W404" s="237"/>
      <c r="Y404" s="237"/>
      <c r="Z404" s="237"/>
    </row>
    <row r="405" spans="1:26" ht="15.75">
      <c r="A405" s="290">
        <v>250</v>
      </c>
      <c r="B405" s="157"/>
      <c r="C405" s="140">
        <v>6908</v>
      </c>
      <c r="D405" s="149" t="s">
        <v>1252</v>
      </c>
      <c r="E405" s="539">
        <f t="shared" si="137"/>
        <v>0</v>
      </c>
      <c r="F405" s="786"/>
      <c r="G405" s="784"/>
      <c r="H405" s="798"/>
      <c r="I405" s="786"/>
      <c r="J405" s="784"/>
      <c r="K405" s="798"/>
      <c r="L405" s="571">
        <f t="shared" si="150"/>
        <v>0</v>
      </c>
      <c r="M405" s="243">
        <f t="shared" si="136"/>
      </c>
      <c r="N405" s="271"/>
      <c r="Q405" s="237"/>
      <c r="R405" s="237"/>
      <c r="S405" s="245"/>
      <c r="V405" s="237"/>
      <c r="W405" s="237"/>
      <c r="Y405" s="237"/>
      <c r="Z405" s="237"/>
    </row>
    <row r="406" spans="1:26" ht="16.5" thickBot="1">
      <c r="A406" s="290">
        <v>255</v>
      </c>
      <c r="B406" s="157"/>
      <c r="C406" s="146">
        <v>6909</v>
      </c>
      <c r="D406" s="150" t="s">
        <v>1253</v>
      </c>
      <c r="E406" s="539">
        <f t="shared" si="137"/>
        <v>0</v>
      </c>
      <c r="F406" s="277"/>
      <c r="G406" s="571"/>
      <c r="H406" s="791"/>
      <c r="I406" s="277"/>
      <c r="J406" s="571"/>
      <c r="K406" s="791"/>
      <c r="L406" s="571">
        <f t="shared" si="150"/>
        <v>0</v>
      </c>
      <c r="M406" s="243">
        <f t="shared" si="136"/>
      </c>
      <c r="N406" s="271"/>
      <c r="Q406" s="237"/>
      <c r="R406" s="237"/>
      <c r="S406" s="245"/>
      <c r="V406" s="237"/>
      <c r="W406" s="237"/>
      <c r="Y406" s="237"/>
      <c r="Z406" s="237"/>
    </row>
    <row r="407" spans="1:26" ht="16.5" thickBot="1">
      <c r="A407" s="305">
        <v>260</v>
      </c>
      <c r="B407" s="164"/>
      <c r="C407" s="165" t="s">
        <v>1462</v>
      </c>
      <c r="D407" s="203" t="s">
        <v>1211</v>
      </c>
      <c r="E407" s="573">
        <f aca="true" t="shared" si="151" ref="E407:L407">SUM(E349,E363,E371,E376,E379,E384,E387,E390,E393,E394,E397,E400)</f>
        <v>0</v>
      </c>
      <c r="F407" s="413">
        <f t="shared" si="151"/>
        <v>0</v>
      </c>
      <c r="G407" s="413">
        <f t="shared" si="151"/>
        <v>0</v>
      </c>
      <c r="H407" s="800">
        <f>SUM(H349,H363,H371,H376,H379,H384,H387,H390,H393,H394,H397,H400)</f>
        <v>0</v>
      </c>
      <c r="I407" s="413">
        <f t="shared" si="151"/>
        <v>0</v>
      </c>
      <c r="J407" s="413">
        <f t="shared" si="151"/>
        <v>0</v>
      </c>
      <c r="K407" s="800">
        <f t="shared" si="151"/>
        <v>0</v>
      </c>
      <c r="L407" s="413">
        <f t="shared" si="151"/>
        <v>0</v>
      </c>
      <c r="M407" s="243">
        <f t="shared" si="136"/>
      </c>
      <c r="Q407" s="237"/>
      <c r="R407" s="237"/>
      <c r="S407" s="245"/>
      <c r="V407" s="237"/>
      <c r="W407" s="237"/>
      <c r="Y407" s="237"/>
      <c r="Z407" s="237"/>
    </row>
    <row r="408" spans="1:26" ht="16.5" thickBot="1">
      <c r="A408" s="305">
        <v>261</v>
      </c>
      <c r="B408" s="204" t="s">
        <v>48</v>
      </c>
      <c r="C408" s="205" t="s">
        <v>952</v>
      </c>
      <c r="D408" s="414" t="s">
        <v>1212</v>
      </c>
      <c r="E408" s="844"/>
      <c r="F408" s="550"/>
      <c r="G408" s="550"/>
      <c r="H408" s="801"/>
      <c r="I408" s="550"/>
      <c r="J408" s="550"/>
      <c r="K408" s="801"/>
      <c r="L408" s="574"/>
      <c r="M408" s="243">
        <f t="shared" si="136"/>
      </c>
      <c r="Q408" s="237"/>
      <c r="R408" s="237"/>
      <c r="S408" s="245"/>
      <c r="V408" s="237"/>
      <c r="W408" s="237"/>
      <c r="Y408" s="237"/>
      <c r="Z408" s="237"/>
    </row>
    <row r="409" spans="1:26" ht="16.5" thickBot="1">
      <c r="A409" s="305">
        <v>262</v>
      </c>
      <c r="B409" s="213"/>
      <c r="C409" s="414"/>
      <c r="D409" s="212" t="s">
        <v>400</v>
      </c>
      <c r="E409" s="844"/>
      <c r="F409" s="550"/>
      <c r="G409" s="550"/>
      <c r="H409" s="801"/>
      <c r="I409" s="550"/>
      <c r="J409" s="550"/>
      <c r="K409" s="801"/>
      <c r="L409" s="574"/>
      <c r="M409" s="243">
        <f t="shared" si="136"/>
      </c>
      <c r="Q409" s="237"/>
      <c r="R409" s="237"/>
      <c r="S409" s="245"/>
      <c r="V409" s="237"/>
      <c r="W409" s="237"/>
      <c r="Y409" s="237"/>
      <c r="Z409" s="237"/>
    </row>
    <row r="410" spans="1:28" s="274" customFormat="1" ht="24" customHeight="1">
      <c r="A410" s="358">
        <v>265</v>
      </c>
      <c r="B410" s="143">
        <v>7400</v>
      </c>
      <c r="C410" s="907" t="s">
        <v>1637</v>
      </c>
      <c r="D410" s="908"/>
      <c r="E410" s="539">
        <f>F410+G410+H410</f>
        <v>0</v>
      </c>
      <c r="F410" s="551"/>
      <c r="G410" s="417"/>
      <c r="H410" s="802"/>
      <c r="I410" s="551"/>
      <c r="J410" s="417"/>
      <c r="K410" s="802"/>
      <c r="L410" s="571">
        <f>I410+J410+K410</f>
        <v>0</v>
      </c>
      <c r="M410" s="243">
        <f t="shared" si="136"/>
      </c>
      <c r="N410" s="271"/>
      <c r="S410" s="245"/>
      <c r="AB410" s="237"/>
    </row>
    <row r="411" spans="1:28" s="274" customFormat="1" ht="15.75">
      <c r="A411" s="358">
        <v>275</v>
      </c>
      <c r="B411" s="143">
        <v>7500</v>
      </c>
      <c r="C411" s="866" t="s">
        <v>1254</v>
      </c>
      <c r="D411" s="866"/>
      <c r="E411" s="539">
        <f>F411+G411+H411</f>
        <v>0</v>
      </c>
      <c r="F411" s="552"/>
      <c r="G411" s="418"/>
      <c r="H411" s="797"/>
      <c r="I411" s="552"/>
      <c r="J411" s="418"/>
      <c r="K411" s="797"/>
      <c r="L411" s="571">
        <f>I411+J411+K411</f>
        <v>0</v>
      </c>
      <c r="M411" s="243">
        <f t="shared" si="136"/>
      </c>
      <c r="N411" s="271"/>
      <c r="S411" s="245"/>
      <c r="AB411" s="237"/>
    </row>
    <row r="412" spans="1:19" s="274" customFormat="1" ht="30" customHeight="1">
      <c r="A412" s="289">
        <v>285</v>
      </c>
      <c r="B412" s="143">
        <v>7600</v>
      </c>
      <c r="C412" s="885" t="s">
        <v>401</v>
      </c>
      <c r="D412" s="885"/>
      <c r="E412" s="539">
        <f>F412+G412+H412</f>
        <v>0</v>
      </c>
      <c r="F412" s="552"/>
      <c r="G412" s="418"/>
      <c r="H412" s="797"/>
      <c r="I412" s="552"/>
      <c r="J412" s="418"/>
      <c r="K412" s="797"/>
      <c r="L412" s="571">
        <f>I412+J412+K412</f>
        <v>0</v>
      </c>
      <c r="M412" s="243">
        <f t="shared" si="136"/>
      </c>
      <c r="N412" s="271"/>
      <c r="S412" s="245"/>
    </row>
    <row r="413" spans="1:19" s="274" customFormat="1" ht="24" customHeight="1">
      <c r="A413" s="289">
        <v>295</v>
      </c>
      <c r="B413" s="143">
        <v>7700</v>
      </c>
      <c r="C413" s="885" t="s">
        <v>1216</v>
      </c>
      <c r="D413" s="886"/>
      <c r="E413" s="539">
        <f>F413+G413+H413</f>
        <v>0</v>
      </c>
      <c r="F413" s="552"/>
      <c r="G413" s="418"/>
      <c r="H413" s="797"/>
      <c r="I413" s="552"/>
      <c r="J413" s="418"/>
      <c r="K413" s="797"/>
      <c r="L413" s="571">
        <f>I413+J413+K413</f>
        <v>0</v>
      </c>
      <c r="M413" s="243">
        <f>(IF($E413&lt;&gt;0,$M$2,IF($L413&lt;&gt;0,$M$2,"")))</f>
      </c>
      <c r="N413" s="271"/>
      <c r="S413" s="245"/>
    </row>
    <row r="414" spans="1:19" s="274" customFormat="1" ht="32.25" customHeight="1">
      <c r="A414" s="289">
        <v>215</v>
      </c>
      <c r="B414" s="184">
        <v>7800</v>
      </c>
      <c r="C414" s="909" t="s">
        <v>753</v>
      </c>
      <c r="D414" s="910"/>
      <c r="E414" s="753">
        <f aca="true" t="shared" si="152" ref="E414:L414">SUM(E415:E416)</f>
        <v>-79000</v>
      </c>
      <c r="F414" s="753">
        <f t="shared" si="152"/>
        <v>0</v>
      </c>
      <c r="G414" s="753">
        <f t="shared" si="152"/>
        <v>-79000</v>
      </c>
      <c r="H414" s="799">
        <f>SUM(H415:H416)</f>
        <v>0</v>
      </c>
      <c r="I414" s="753">
        <f t="shared" si="152"/>
        <v>0</v>
      </c>
      <c r="J414" s="753">
        <f t="shared" si="152"/>
        <v>-96000</v>
      </c>
      <c r="K414" s="799">
        <f t="shared" si="152"/>
        <v>0</v>
      </c>
      <c r="L414" s="753">
        <f t="shared" si="152"/>
        <v>-96000</v>
      </c>
      <c r="M414" s="243">
        <f>(IF($E414&lt;&gt;0,$M$2,IF($L414&lt;&gt;0,$M$2,"")))</f>
        <v>1</v>
      </c>
      <c r="N414" s="271"/>
      <c r="S414" s="245"/>
    </row>
    <row r="415" spans="1:28" ht="15.75">
      <c r="A415" s="292">
        <v>220</v>
      </c>
      <c r="B415" s="139"/>
      <c r="C415" s="148">
        <v>7833</v>
      </c>
      <c r="D415" s="141" t="s">
        <v>1255</v>
      </c>
      <c r="E415" s="539">
        <f>F415+G415+H415</f>
        <v>-79000</v>
      </c>
      <c r="F415" s="750">
        <v>0</v>
      </c>
      <c r="G415" s="751">
        <v>-79000</v>
      </c>
      <c r="H415" s="803"/>
      <c r="I415" s="750">
        <v>0</v>
      </c>
      <c r="J415" s="751">
        <v>-96000</v>
      </c>
      <c r="K415" s="803"/>
      <c r="L415" s="752">
        <f>I415+J415+K415</f>
        <v>-96000</v>
      </c>
      <c r="M415" s="243">
        <f>(IF($E415&lt;&gt;0,$M$2,IF($L415&lt;&gt;0,$M$2,"")))</f>
        <v>1</v>
      </c>
      <c r="N415" s="271"/>
      <c r="Q415" s="237"/>
      <c r="R415" s="237"/>
      <c r="S415" s="245"/>
      <c r="V415" s="237"/>
      <c r="W415" s="237"/>
      <c r="Y415" s="237"/>
      <c r="Z415" s="237"/>
      <c r="AB415" s="274"/>
    </row>
    <row r="416" spans="1:28" ht="30.75" thickBot="1">
      <c r="A416" s="290">
        <v>225</v>
      </c>
      <c r="B416" s="139"/>
      <c r="C416" s="146">
        <v>7888</v>
      </c>
      <c r="D416" s="150" t="s">
        <v>1256</v>
      </c>
      <c r="E416" s="539">
        <f>F416+G416+H416</f>
        <v>0</v>
      </c>
      <c r="F416" s="526"/>
      <c r="G416" s="272"/>
      <c r="H416" s="791"/>
      <c r="I416" s="526"/>
      <c r="J416" s="272"/>
      <c r="K416" s="791"/>
      <c r="L416" s="571">
        <f>I416+J416+K416</f>
        <v>0</v>
      </c>
      <c r="M416" s="243">
        <f>(IF($E416&lt;&gt;0,$M$2,IF($L416&lt;&gt;0,$M$2,"")))</f>
      </c>
      <c r="N416" s="271"/>
      <c r="Q416" s="237"/>
      <c r="R416" s="237"/>
      <c r="S416" s="245"/>
      <c r="V416" s="237"/>
      <c r="W416" s="237"/>
      <c r="Y416" s="237"/>
      <c r="Z416" s="237"/>
      <c r="AB416" s="274"/>
    </row>
    <row r="417" spans="1:26" ht="16.5" thickBot="1">
      <c r="A417" s="290">
        <v>315</v>
      </c>
      <c r="B417" s="164"/>
      <c r="C417" s="214" t="s">
        <v>1462</v>
      </c>
      <c r="D417" s="215" t="s">
        <v>1636</v>
      </c>
      <c r="E417" s="573">
        <f aca="true" t="shared" si="153" ref="E417:L417">SUM(E410,E411,E412,E413,E414)</f>
        <v>-79000</v>
      </c>
      <c r="F417" s="413">
        <f t="shared" si="153"/>
        <v>0</v>
      </c>
      <c r="G417" s="413">
        <f t="shared" si="153"/>
        <v>-79000</v>
      </c>
      <c r="H417" s="800">
        <f>SUM(H410,H411,H412,H413,H414)</f>
        <v>0</v>
      </c>
      <c r="I417" s="413">
        <f t="shared" si="153"/>
        <v>0</v>
      </c>
      <c r="J417" s="413">
        <f t="shared" si="153"/>
        <v>-96000</v>
      </c>
      <c r="K417" s="800">
        <f t="shared" si="153"/>
        <v>0</v>
      </c>
      <c r="L417" s="573">
        <f t="shared" si="153"/>
        <v>-96000</v>
      </c>
      <c r="M417" s="243">
        <v>1</v>
      </c>
      <c r="Q417" s="237"/>
      <c r="R417" s="237"/>
      <c r="S417" s="245"/>
      <c r="V417" s="237"/>
      <c r="W417" s="237"/>
      <c r="Y417" s="237"/>
      <c r="Z417" s="237"/>
    </row>
    <row r="418" spans="1:26" ht="15" customHeight="1">
      <c r="A418" s="290"/>
      <c r="M418" s="243">
        <v>1</v>
      </c>
      <c r="Q418" s="237"/>
      <c r="R418" s="237"/>
      <c r="S418" s="245"/>
      <c r="V418" s="237"/>
      <c r="W418" s="237"/>
      <c r="Y418" s="237"/>
      <c r="Z418" s="237"/>
    </row>
    <row r="419" spans="1:26" ht="15">
      <c r="A419" s="290"/>
      <c r="E419" s="309"/>
      <c r="F419" s="309"/>
      <c r="G419" s="309"/>
      <c r="H419" s="309"/>
      <c r="I419" s="309"/>
      <c r="J419" s="309"/>
      <c r="K419" s="309"/>
      <c r="L419" s="309"/>
      <c r="M419" s="243">
        <v>1</v>
      </c>
      <c r="O419" s="309"/>
      <c r="P419" s="309"/>
      <c r="Q419" s="315"/>
      <c r="R419" s="315"/>
      <c r="S419" s="245"/>
      <c r="T419" s="309"/>
      <c r="U419" s="309"/>
      <c r="V419" s="315"/>
      <c r="W419" s="315"/>
      <c r="X419" s="309"/>
      <c r="Y419" s="315"/>
      <c r="Z419" s="315"/>
    </row>
    <row r="420" spans="1:26" ht="15">
      <c r="A420" s="290"/>
      <c r="C420" s="249"/>
      <c r="D420" s="250"/>
      <c r="E420" s="309"/>
      <c r="F420" s="309"/>
      <c r="G420" s="309"/>
      <c r="H420" s="309"/>
      <c r="I420" s="309"/>
      <c r="J420" s="309"/>
      <c r="K420" s="309"/>
      <c r="L420" s="309"/>
      <c r="M420" s="243">
        <v>1</v>
      </c>
      <c r="O420" s="309"/>
      <c r="P420" s="309"/>
      <c r="Q420" s="315"/>
      <c r="R420" s="315"/>
      <c r="S420" s="245"/>
      <c r="T420" s="309"/>
      <c r="U420" s="309"/>
      <c r="V420" s="315"/>
      <c r="W420" s="315"/>
      <c r="X420" s="309"/>
      <c r="Y420" s="315"/>
      <c r="Z420" s="315"/>
    </row>
    <row r="421" spans="1:26" ht="39.75" customHeight="1">
      <c r="A421" s="290"/>
      <c r="B421" s="867" t="str">
        <f>$B$7</f>
        <v>ТРИМЕСЕЧЕН ОТЧЕТ ЗА КАСОВОТО ИЗПЪЛНЕНИЕ ПО СМЕТКИТЕ ЗА ЧУЖДИ СРЕДСТВА</v>
      </c>
      <c r="C421" s="868"/>
      <c r="D421" s="868"/>
      <c r="E421" s="309"/>
      <c r="F421" s="309"/>
      <c r="G421" s="309"/>
      <c r="H421" s="309"/>
      <c r="I421" s="309"/>
      <c r="J421" s="309"/>
      <c r="K421" s="309"/>
      <c r="L421" s="309"/>
      <c r="M421" s="243">
        <v>1</v>
      </c>
      <c r="O421" s="309"/>
      <c r="P421" s="309"/>
      <c r="Q421" s="315"/>
      <c r="R421" s="315"/>
      <c r="S421" s="245"/>
      <c r="T421" s="309"/>
      <c r="U421" s="309"/>
      <c r="V421" s="315"/>
      <c r="W421" s="315"/>
      <c r="X421" s="309"/>
      <c r="Y421" s="315"/>
      <c r="Z421" s="315"/>
    </row>
    <row r="422" spans="1:26" ht="15">
      <c r="A422" s="290"/>
      <c r="C422" s="249"/>
      <c r="D422" s="250"/>
      <c r="E422" s="310" t="s">
        <v>947</v>
      </c>
      <c r="F422" s="310" t="s">
        <v>1766</v>
      </c>
      <c r="G422" s="309"/>
      <c r="H422" s="309"/>
      <c r="I422" s="309"/>
      <c r="J422" s="309"/>
      <c r="K422" s="309"/>
      <c r="L422" s="309"/>
      <c r="M422" s="243">
        <v>1</v>
      </c>
      <c r="O422" s="309"/>
      <c r="P422" s="309"/>
      <c r="Q422" s="315"/>
      <c r="R422" s="315"/>
      <c r="S422" s="245"/>
      <c r="T422" s="309"/>
      <c r="U422" s="309"/>
      <c r="V422" s="315"/>
      <c r="W422" s="315"/>
      <c r="X422" s="309"/>
      <c r="Y422" s="315"/>
      <c r="Z422" s="315"/>
    </row>
    <row r="423" spans="1:26" ht="38.25" customHeight="1">
      <c r="A423" s="290"/>
      <c r="B423" s="878">
        <f>$B$9</f>
        <v>0</v>
      </c>
      <c r="C423" s="868"/>
      <c r="D423" s="868"/>
      <c r="E423" s="311">
        <f>$E$9</f>
        <v>42005</v>
      </c>
      <c r="F423" s="312">
        <f>$F$9</f>
        <v>42277</v>
      </c>
      <c r="G423" s="309"/>
      <c r="H423" s="309"/>
      <c r="I423" s="309"/>
      <c r="J423" s="309"/>
      <c r="K423" s="309"/>
      <c r="L423" s="309"/>
      <c r="M423" s="243">
        <v>1</v>
      </c>
      <c r="O423" s="309"/>
      <c r="P423" s="309"/>
      <c r="Q423" s="315"/>
      <c r="R423" s="315"/>
      <c r="S423" s="245"/>
      <c r="T423" s="309"/>
      <c r="U423" s="309"/>
      <c r="V423" s="315"/>
      <c r="W423" s="315"/>
      <c r="X423" s="309"/>
      <c r="Y423" s="315"/>
      <c r="Z423" s="315"/>
    </row>
    <row r="424" spans="1:26" ht="15">
      <c r="A424" s="290"/>
      <c r="B424" s="253" t="str">
        <f>$B$10</f>
        <v>(наименование на разпоредителя с бюджет)</v>
      </c>
      <c r="E424" s="309"/>
      <c r="F424" s="313"/>
      <c r="G424" s="309"/>
      <c r="H424" s="309"/>
      <c r="I424" s="309"/>
      <c r="J424" s="309"/>
      <c r="K424" s="309"/>
      <c r="L424" s="309"/>
      <c r="M424" s="243">
        <v>1</v>
      </c>
      <c r="O424" s="309"/>
      <c r="P424" s="309"/>
      <c r="Q424" s="315"/>
      <c r="R424" s="315"/>
      <c r="S424" s="245"/>
      <c r="T424" s="309"/>
      <c r="U424" s="309"/>
      <c r="V424" s="315"/>
      <c r="W424" s="315"/>
      <c r="X424" s="309"/>
      <c r="Y424" s="315"/>
      <c r="Z424" s="315"/>
    </row>
    <row r="425" spans="1:26" ht="15.75" thickBot="1">
      <c r="A425" s="290"/>
      <c r="B425" s="253"/>
      <c r="E425" s="314"/>
      <c r="F425" s="309"/>
      <c r="G425" s="309"/>
      <c r="H425" s="309"/>
      <c r="I425" s="309"/>
      <c r="J425" s="309"/>
      <c r="K425" s="309"/>
      <c r="L425" s="309"/>
      <c r="M425" s="243">
        <v>1</v>
      </c>
      <c r="O425" s="309"/>
      <c r="P425" s="309"/>
      <c r="Q425" s="315"/>
      <c r="R425" s="315"/>
      <c r="S425" s="245"/>
      <c r="T425" s="309"/>
      <c r="U425" s="309"/>
      <c r="V425" s="315"/>
      <c r="W425" s="315"/>
      <c r="X425" s="309"/>
      <c r="Y425" s="315"/>
      <c r="Z425" s="315"/>
    </row>
    <row r="426" spans="1:26" ht="39.75" customHeight="1" thickBot="1" thickTop="1">
      <c r="A426" s="290"/>
      <c r="B426" s="878" t="str">
        <f>$B$12</f>
        <v>Криводол</v>
      </c>
      <c r="C426" s="868"/>
      <c r="D426" s="868"/>
      <c r="E426" s="309" t="s">
        <v>948</v>
      </c>
      <c r="F426" s="316" t="str">
        <f>$F$12</f>
        <v>5606</v>
      </c>
      <c r="G426" s="309"/>
      <c r="H426" s="309"/>
      <c r="I426" s="309"/>
      <c r="J426" s="309"/>
      <c r="K426" s="309"/>
      <c r="L426" s="309"/>
      <c r="M426" s="243">
        <v>1</v>
      </c>
      <c r="O426" s="309"/>
      <c r="P426" s="309"/>
      <c r="Q426" s="315"/>
      <c r="R426" s="315"/>
      <c r="S426" s="245"/>
      <c r="T426" s="309"/>
      <c r="U426" s="309"/>
      <c r="V426" s="315"/>
      <c r="W426" s="315"/>
      <c r="X426" s="309"/>
      <c r="Y426" s="315"/>
      <c r="Z426" s="315"/>
    </row>
    <row r="427" spans="1:26" ht="16.5" thickBot="1" thickTop="1">
      <c r="A427" s="290"/>
      <c r="B427" s="253" t="str">
        <f>$B$13</f>
        <v>(наименование на първостепенния разпоредител с бюджет)</v>
      </c>
      <c r="E427" s="314" t="s">
        <v>949</v>
      </c>
      <c r="F427" s="309"/>
      <c r="G427" s="309"/>
      <c r="H427" s="309"/>
      <c r="I427" s="309"/>
      <c r="J427" s="309"/>
      <c r="K427" s="309"/>
      <c r="L427" s="309"/>
      <c r="M427" s="243">
        <v>1</v>
      </c>
      <c r="O427" s="309"/>
      <c r="P427" s="309"/>
      <c r="Q427" s="315"/>
      <c r="R427" s="315"/>
      <c r="S427" s="245"/>
      <c r="T427" s="309"/>
      <c r="U427" s="309"/>
      <c r="V427" s="315"/>
      <c r="W427" s="315"/>
      <c r="X427" s="309"/>
      <c r="Y427" s="315"/>
      <c r="Z427" s="315"/>
    </row>
    <row r="428" spans="1:26" ht="19.5" thickBot="1" thickTop="1">
      <c r="A428" s="290"/>
      <c r="B428" s="253"/>
      <c r="D428" s="517" t="str">
        <f>$D$17</f>
        <v>Код на сметка :</v>
      </c>
      <c r="E428" s="316">
        <f>$E$17</f>
        <v>33</v>
      </c>
      <c r="F428" s="308"/>
      <c r="G428" s="308"/>
      <c r="H428" s="308"/>
      <c r="I428" s="308"/>
      <c r="J428" s="308"/>
      <c r="K428" s="308"/>
      <c r="L428" s="308"/>
      <c r="M428" s="243">
        <v>1</v>
      </c>
      <c r="Q428" s="237"/>
      <c r="R428" s="237"/>
      <c r="S428" s="245"/>
      <c r="V428" s="237"/>
      <c r="W428" s="237"/>
      <c r="Y428" s="237"/>
      <c r="Z428" s="237"/>
    </row>
    <row r="429" spans="1:26" ht="16.5" thickBot="1" thickTop="1">
      <c r="A429" s="290"/>
      <c r="C429" s="249"/>
      <c r="D429" s="250"/>
      <c r="E429" s="309"/>
      <c r="F429" s="314"/>
      <c r="G429" s="314"/>
      <c r="H429" s="314"/>
      <c r="I429" s="314"/>
      <c r="J429" s="314"/>
      <c r="K429" s="314"/>
      <c r="L429" s="314" t="s">
        <v>950</v>
      </c>
      <c r="M429" s="243">
        <v>1</v>
      </c>
      <c r="Q429" s="237"/>
      <c r="R429" s="237"/>
      <c r="S429" s="245"/>
      <c r="V429" s="237"/>
      <c r="W429" s="237"/>
      <c r="Y429" s="237"/>
      <c r="Z429" s="237"/>
    </row>
    <row r="430" spans="1:26" ht="16.5" customHeight="1" thickBot="1">
      <c r="A430" s="290"/>
      <c r="B430" s="419"/>
      <c r="C430" s="420"/>
      <c r="D430" s="738" t="s">
        <v>1715</v>
      </c>
      <c r="E430" s="925" t="s">
        <v>1821</v>
      </c>
      <c r="F430" s="926"/>
      <c r="G430" s="926"/>
      <c r="H430" s="927"/>
      <c r="I430" s="928" t="s">
        <v>1822</v>
      </c>
      <c r="J430" s="929"/>
      <c r="K430" s="929"/>
      <c r="L430" s="930"/>
      <c r="M430" s="243">
        <v>1</v>
      </c>
      <c r="Q430" s="237"/>
      <c r="R430" s="237"/>
      <c r="S430" s="245"/>
      <c r="V430" s="237"/>
      <c r="W430" s="237"/>
      <c r="Y430" s="237"/>
      <c r="Z430" s="237"/>
    </row>
    <row r="431" spans="1:26" ht="32.25" thickBot="1">
      <c r="A431" s="290"/>
      <c r="B431" s="421"/>
      <c r="C431" s="421"/>
      <c r="D431" s="327" t="s">
        <v>1638</v>
      </c>
      <c r="E431" s="840" t="s">
        <v>1823</v>
      </c>
      <c r="F431" s="841" t="s">
        <v>1695</v>
      </c>
      <c r="G431" s="841" t="s">
        <v>1696</v>
      </c>
      <c r="H431" s="841" t="s">
        <v>1694</v>
      </c>
      <c r="I431" s="839" t="s">
        <v>1695</v>
      </c>
      <c r="J431" s="839" t="s">
        <v>1696</v>
      </c>
      <c r="K431" s="839" t="s">
        <v>1694</v>
      </c>
      <c r="L431" s="842" t="s">
        <v>1265</v>
      </c>
      <c r="M431" s="243">
        <v>1</v>
      </c>
      <c r="Q431" s="237"/>
      <c r="R431" s="237"/>
      <c r="S431" s="245"/>
      <c r="V431" s="237"/>
      <c r="W431" s="237"/>
      <c r="Y431" s="237"/>
      <c r="Z431" s="237"/>
    </row>
    <row r="432" spans="1:26" ht="18.75" thickBot="1">
      <c r="A432" s="290"/>
      <c r="B432" s="422"/>
      <c r="C432" s="267"/>
      <c r="D432" s="423" t="s">
        <v>1639</v>
      </c>
      <c r="E432" s="331" t="s">
        <v>203</v>
      </c>
      <c r="F432" s="331" t="s">
        <v>204</v>
      </c>
      <c r="G432" s="331" t="s">
        <v>1279</v>
      </c>
      <c r="H432" s="331" t="s">
        <v>1280</v>
      </c>
      <c r="I432" s="331" t="s">
        <v>1238</v>
      </c>
      <c r="J432" s="331" t="s">
        <v>1824</v>
      </c>
      <c r="K432" s="331" t="s">
        <v>1825</v>
      </c>
      <c r="L432" s="580" t="s">
        <v>1839</v>
      </c>
      <c r="M432" s="243">
        <v>1</v>
      </c>
      <c r="Q432" s="237"/>
      <c r="R432" s="237"/>
      <c r="S432" s="245"/>
      <c r="V432" s="237"/>
      <c r="W432" s="237"/>
      <c r="Y432" s="237"/>
      <c r="Z432" s="237"/>
    </row>
    <row r="433" spans="1:26" ht="15.75" thickBot="1">
      <c r="A433" s="290"/>
      <c r="B433" s="402"/>
      <c r="C433" s="424"/>
      <c r="D433" s="425" t="s">
        <v>1462</v>
      </c>
      <c r="E433" s="403">
        <f aca="true" t="shared" si="154" ref="E433:L433">+E164-E293+E407+E417</f>
        <v>-79000</v>
      </c>
      <c r="F433" s="403">
        <f t="shared" si="154"/>
        <v>0</v>
      </c>
      <c r="G433" s="403">
        <f t="shared" si="154"/>
        <v>-79000</v>
      </c>
      <c r="H433" s="403">
        <f>+H164-H293+H407+H417</f>
        <v>0</v>
      </c>
      <c r="I433" s="403">
        <f t="shared" si="154"/>
        <v>0</v>
      </c>
      <c r="J433" s="403">
        <f t="shared" si="154"/>
        <v>-96000</v>
      </c>
      <c r="K433" s="403">
        <f t="shared" si="154"/>
        <v>0</v>
      </c>
      <c r="L433" s="403">
        <f t="shared" si="154"/>
        <v>-96000</v>
      </c>
      <c r="M433" s="243">
        <v>1</v>
      </c>
      <c r="Q433" s="237"/>
      <c r="R433" s="237"/>
      <c r="S433" s="245"/>
      <c r="V433" s="237"/>
      <c r="W433" s="237"/>
      <c r="Y433" s="237"/>
      <c r="Z433" s="237"/>
    </row>
    <row r="434" spans="1:26" ht="15">
      <c r="A434" s="290"/>
      <c r="B434" s="249"/>
      <c r="C434" s="426"/>
      <c r="D434" s="427"/>
      <c r="E434" s="428"/>
      <c r="F434" s="428"/>
      <c r="G434" s="428"/>
      <c r="H434" s="428"/>
      <c r="I434" s="428"/>
      <c r="J434" s="428"/>
      <c r="K434" s="428"/>
      <c r="L434" s="428"/>
      <c r="M434" s="243">
        <v>1</v>
      </c>
      <c r="Q434" s="237"/>
      <c r="R434" s="237"/>
      <c r="S434" s="245"/>
      <c r="V434" s="237"/>
      <c r="W434" s="237"/>
      <c r="Y434" s="237"/>
      <c r="Z434" s="237"/>
    </row>
    <row r="435" spans="1:26" ht="15">
      <c r="A435" s="290"/>
      <c r="E435" s="309"/>
      <c r="F435" s="309"/>
      <c r="G435" s="309"/>
      <c r="H435" s="309"/>
      <c r="I435" s="309"/>
      <c r="J435" s="309"/>
      <c r="K435" s="309"/>
      <c r="L435" s="309"/>
      <c r="M435" s="243">
        <v>1</v>
      </c>
      <c r="Q435" s="237"/>
      <c r="R435" s="237"/>
      <c r="S435" s="245"/>
      <c r="V435" s="237"/>
      <c r="W435" s="237"/>
      <c r="Y435" s="237"/>
      <c r="Z435" s="237"/>
    </row>
    <row r="436" spans="1:26" ht="15">
      <c r="A436" s="290"/>
      <c r="C436" s="249"/>
      <c r="D436" s="250"/>
      <c r="E436" s="309"/>
      <c r="F436" s="309"/>
      <c r="G436" s="309"/>
      <c r="H436" s="309"/>
      <c r="I436" s="309"/>
      <c r="J436" s="309"/>
      <c r="K436" s="309"/>
      <c r="L436" s="309"/>
      <c r="M436" s="243">
        <v>1</v>
      </c>
      <c r="Q436" s="237"/>
      <c r="R436" s="237"/>
      <c r="S436" s="245"/>
      <c r="V436" s="237"/>
      <c r="W436" s="237"/>
      <c r="Y436" s="237"/>
      <c r="Z436" s="237"/>
    </row>
    <row r="437" spans="1:26" ht="39" customHeight="1">
      <c r="A437" s="290"/>
      <c r="B437" s="867" t="str">
        <f>$B$7</f>
        <v>ТРИМЕСЕЧЕН ОТЧЕТ ЗА КАСОВОТО ИЗПЪЛНЕНИЕ ПО СМЕТКИТЕ ЗА ЧУЖДИ СРЕДСТВА</v>
      </c>
      <c r="C437" s="868"/>
      <c r="D437" s="868"/>
      <c r="E437" s="309"/>
      <c r="F437" s="309"/>
      <c r="G437" s="309"/>
      <c r="H437" s="309"/>
      <c r="I437" s="309"/>
      <c r="J437" s="309"/>
      <c r="K437" s="309"/>
      <c r="L437" s="309"/>
      <c r="M437" s="243">
        <v>1</v>
      </c>
      <c r="O437" s="309"/>
      <c r="P437" s="309"/>
      <c r="Q437" s="315"/>
      <c r="R437" s="315"/>
      <c r="S437" s="245"/>
      <c r="T437" s="309"/>
      <c r="U437" s="309"/>
      <c r="V437" s="315"/>
      <c r="W437" s="315"/>
      <c r="X437" s="309"/>
      <c r="Y437" s="315"/>
      <c r="Z437" s="315"/>
    </row>
    <row r="438" spans="1:26" ht="15">
      <c r="A438" s="290"/>
      <c r="C438" s="249"/>
      <c r="D438" s="250"/>
      <c r="E438" s="310" t="s">
        <v>947</v>
      </c>
      <c r="F438" s="310" t="s">
        <v>1766</v>
      </c>
      <c r="G438" s="309"/>
      <c r="H438" s="309"/>
      <c r="I438" s="309"/>
      <c r="J438" s="309"/>
      <c r="K438" s="309"/>
      <c r="L438" s="309"/>
      <c r="M438" s="243">
        <v>1</v>
      </c>
      <c r="O438" s="309"/>
      <c r="P438" s="309"/>
      <c r="Q438" s="315"/>
      <c r="R438" s="315"/>
      <c r="S438" s="245"/>
      <c r="T438" s="309"/>
      <c r="U438" s="309"/>
      <c r="V438" s="315"/>
      <c r="W438" s="315"/>
      <c r="X438" s="309"/>
      <c r="Y438" s="315"/>
      <c r="Z438" s="315"/>
    </row>
    <row r="439" spans="1:26" ht="38.25" customHeight="1">
      <c r="A439" s="290"/>
      <c r="B439" s="878">
        <f>$B$9</f>
        <v>0</v>
      </c>
      <c r="C439" s="868"/>
      <c r="D439" s="868"/>
      <c r="E439" s="311">
        <f>$E$9</f>
        <v>42005</v>
      </c>
      <c r="F439" s="312">
        <f>$F$9</f>
        <v>42277</v>
      </c>
      <c r="G439" s="309"/>
      <c r="H439" s="309"/>
      <c r="I439" s="309"/>
      <c r="J439" s="309"/>
      <c r="K439" s="309"/>
      <c r="L439" s="309"/>
      <c r="M439" s="243">
        <v>1</v>
      </c>
      <c r="O439" s="309"/>
      <c r="P439" s="309"/>
      <c r="Q439" s="315"/>
      <c r="R439" s="315"/>
      <c r="S439" s="245"/>
      <c r="T439" s="309"/>
      <c r="U439" s="309"/>
      <c r="V439" s="315"/>
      <c r="W439" s="315"/>
      <c r="X439" s="309"/>
      <c r="Y439" s="315"/>
      <c r="Z439" s="315"/>
    </row>
    <row r="440" spans="1:26" ht="15">
      <c r="A440" s="290"/>
      <c r="B440" s="253" t="str">
        <f>$B$10</f>
        <v>(наименование на разпоредителя с бюджет)</v>
      </c>
      <c r="E440" s="309"/>
      <c r="F440" s="313"/>
      <c r="G440" s="309"/>
      <c r="H440" s="309"/>
      <c r="I440" s="309"/>
      <c r="J440" s="309"/>
      <c r="K440" s="309"/>
      <c r="L440" s="309"/>
      <c r="M440" s="243">
        <v>1</v>
      </c>
      <c r="O440" s="309"/>
      <c r="P440" s="309"/>
      <c r="Q440" s="315"/>
      <c r="R440" s="315"/>
      <c r="S440" s="245"/>
      <c r="T440" s="309"/>
      <c r="U440" s="309"/>
      <c r="V440" s="315"/>
      <c r="W440" s="315"/>
      <c r="X440" s="309"/>
      <c r="Y440" s="315"/>
      <c r="Z440" s="315"/>
    </row>
    <row r="441" spans="1:26" ht="15.75" thickBot="1">
      <c r="A441" s="290"/>
      <c r="B441" s="253"/>
      <c r="E441" s="314"/>
      <c r="F441" s="309"/>
      <c r="G441" s="309"/>
      <c r="H441" s="309"/>
      <c r="I441" s="309"/>
      <c r="J441" s="309"/>
      <c r="K441" s="309"/>
      <c r="L441" s="309"/>
      <c r="M441" s="243">
        <v>1</v>
      </c>
      <c r="O441" s="309"/>
      <c r="P441" s="309"/>
      <c r="Q441" s="315"/>
      <c r="R441" s="315"/>
      <c r="S441" s="245"/>
      <c r="T441" s="309"/>
      <c r="U441" s="309"/>
      <c r="V441" s="315"/>
      <c r="W441" s="315"/>
      <c r="X441" s="309"/>
      <c r="Y441" s="315"/>
      <c r="Z441" s="315"/>
    </row>
    <row r="442" spans="1:26" ht="38.25" customHeight="1" thickBot="1" thickTop="1">
      <c r="A442" s="290"/>
      <c r="B442" s="878" t="str">
        <f>$B$12</f>
        <v>Криводол</v>
      </c>
      <c r="C442" s="868"/>
      <c r="D442" s="868"/>
      <c r="E442" s="309" t="s">
        <v>948</v>
      </c>
      <c r="F442" s="316" t="str">
        <f>$F$12</f>
        <v>5606</v>
      </c>
      <c r="G442" s="309"/>
      <c r="H442" s="309"/>
      <c r="I442" s="309"/>
      <c r="J442" s="309"/>
      <c r="K442" s="309"/>
      <c r="L442" s="309"/>
      <c r="M442" s="243">
        <v>1</v>
      </c>
      <c r="O442" s="309"/>
      <c r="P442" s="309"/>
      <c r="Q442" s="315"/>
      <c r="R442" s="315"/>
      <c r="S442" s="245"/>
      <c r="T442" s="309"/>
      <c r="U442" s="309"/>
      <c r="V442" s="315"/>
      <c r="W442" s="315"/>
      <c r="X442" s="309"/>
      <c r="Y442" s="315"/>
      <c r="Z442" s="315"/>
    </row>
    <row r="443" spans="1:26" ht="16.5" thickBot="1" thickTop="1">
      <c r="A443" s="290"/>
      <c r="B443" s="253" t="str">
        <f>$B$13</f>
        <v>(наименование на първостепенния разпоредител с бюджет)</v>
      </c>
      <c r="E443" s="314" t="s">
        <v>949</v>
      </c>
      <c r="F443" s="309"/>
      <c r="G443" s="309"/>
      <c r="H443" s="309"/>
      <c r="I443" s="309"/>
      <c r="J443" s="309"/>
      <c r="K443" s="309"/>
      <c r="L443" s="309"/>
      <c r="M443" s="243">
        <v>1</v>
      </c>
      <c r="O443" s="309"/>
      <c r="P443" s="309"/>
      <c r="Q443" s="315"/>
      <c r="R443" s="315"/>
      <c r="S443" s="245"/>
      <c r="T443" s="309"/>
      <c r="U443" s="309"/>
      <c r="V443" s="315"/>
      <c r="W443" s="315"/>
      <c r="X443" s="309"/>
      <c r="Y443" s="315"/>
      <c r="Z443" s="315"/>
    </row>
    <row r="444" spans="1:26" ht="19.5" thickBot="1" thickTop="1">
      <c r="A444" s="290"/>
      <c r="B444" s="253"/>
      <c r="D444" s="517" t="str">
        <f>$D$17</f>
        <v>Код на сметка :</v>
      </c>
      <c r="E444" s="316">
        <f>$E$17</f>
        <v>33</v>
      </c>
      <c r="F444" s="308"/>
      <c r="G444" s="308"/>
      <c r="H444" s="308"/>
      <c r="I444" s="308"/>
      <c r="J444" s="308"/>
      <c r="K444" s="308"/>
      <c r="L444" s="308"/>
      <c r="M444" s="243">
        <v>1</v>
      </c>
      <c r="Q444" s="237"/>
      <c r="R444" s="237"/>
      <c r="V444" s="237"/>
      <c r="W444" s="237"/>
      <c r="Y444" s="237"/>
      <c r="Z444" s="237"/>
    </row>
    <row r="445" spans="1:26" ht="16.5" thickBot="1" thickTop="1">
      <c r="A445" s="290"/>
      <c r="C445" s="249"/>
      <c r="D445" s="250"/>
      <c r="E445" s="309"/>
      <c r="F445" s="314"/>
      <c r="G445" s="314"/>
      <c r="H445" s="314"/>
      <c r="I445" s="314"/>
      <c r="J445" s="314"/>
      <c r="K445" s="314"/>
      <c r="L445" s="314" t="s">
        <v>950</v>
      </c>
      <c r="M445" s="243">
        <v>1</v>
      </c>
      <c r="Q445" s="237"/>
      <c r="R445" s="237"/>
      <c r="V445" s="237"/>
      <c r="W445" s="237"/>
      <c r="Y445" s="237"/>
      <c r="Z445" s="237"/>
    </row>
    <row r="446" spans="1:26" ht="19.5" customHeight="1" thickBot="1">
      <c r="A446" s="290"/>
      <c r="B446" s="429"/>
      <c r="C446" s="429"/>
      <c r="D446" s="734" t="s">
        <v>1233</v>
      </c>
      <c r="E446" s="925" t="s">
        <v>1821</v>
      </c>
      <c r="F446" s="926"/>
      <c r="G446" s="926"/>
      <c r="H446" s="927"/>
      <c r="I446" s="928" t="s">
        <v>1822</v>
      </c>
      <c r="J446" s="929"/>
      <c r="K446" s="929"/>
      <c r="L446" s="930"/>
      <c r="M446" s="243">
        <v>1</v>
      </c>
      <c r="Q446" s="237"/>
      <c r="R446" s="237"/>
      <c r="V446" s="237"/>
      <c r="W446" s="237"/>
      <c r="Y446" s="237"/>
      <c r="Z446" s="237"/>
    </row>
    <row r="447" spans="1:26" ht="60" customHeight="1" thickBot="1">
      <c r="A447" s="290"/>
      <c r="B447" s="204" t="s">
        <v>48</v>
      </c>
      <c r="C447" s="205" t="s">
        <v>952</v>
      </c>
      <c r="D447" s="137" t="s">
        <v>1207</v>
      </c>
      <c r="E447" s="840" t="s">
        <v>1823</v>
      </c>
      <c r="F447" s="841" t="s">
        <v>1695</v>
      </c>
      <c r="G447" s="841" t="s">
        <v>1696</v>
      </c>
      <c r="H447" s="841" t="s">
        <v>1694</v>
      </c>
      <c r="I447" s="839" t="s">
        <v>1695</v>
      </c>
      <c r="J447" s="839" t="s">
        <v>1696</v>
      </c>
      <c r="K447" s="839" t="s">
        <v>1694</v>
      </c>
      <c r="L447" s="842" t="s">
        <v>1265</v>
      </c>
      <c r="M447" s="243">
        <v>1</v>
      </c>
      <c r="Q447" s="237"/>
      <c r="R447" s="237"/>
      <c r="V447" s="237"/>
      <c r="W447" s="237"/>
      <c r="Y447" s="237"/>
      <c r="Z447" s="237"/>
    </row>
    <row r="448" spans="1:26" ht="18.75" thickBot="1">
      <c r="A448" s="290">
        <v>1</v>
      </c>
      <c r="B448" s="737"/>
      <c r="C448" s="737"/>
      <c r="D448" s="330" t="s">
        <v>1234</v>
      </c>
      <c r="E448" s="331" t="s">
        <v>203</v>
      </c>
      <c r="F448" s="331" t="s">
        <v>204</v>
      </c>
      <c r="G448" s="331" t="s">
        <v>1279</v>
      </c>
      <c r="H448" s="331" t="s">
        <v>1280</v>
      </c>
      <c r="I448" s="331" t="s">
        <v>1238</v>
      </c>
      <c r="J448" s="331" t="s">
        <v>1824</v>
      </c>
      <c r="K448" s="331" t="s">
        <v>1825</v>
      </c>
      <c r="L448" s="580" t="s">
        <v>1839</v>
      </c>
      <c r="M448" s="243">
        <v>1</v>
      </c>
      <c r="Q448" s="237"/>
      <c r="R448" s="237"/>
      <c r="V448" s="237"/>
      <c r="W448" s="237"/>
      <c r="Y448" s="237"/>
      <c r="Z448" s="237"/>
    </row>
    <row r="449" spans="1:28" s="274" customFormat="1" ht="18.75" customHeight="1">
      <c r="A449" s="289">
        <v>5</v>
      </c>
      <c r="B449" s="167">
        <v>7000</v>
      </c>
      <c r="C449" s="906" t="s">
        <v>1640</v>
      </c>
      <c r="D449" s="871"/>
      <c r="E449" s="845">
        <f aca="true" t="shared" si="155" ref="E449:L449">SUM(E450:E452)</f>
        <v>0</v>
      </c>
      <c r="F449" s="560">
        <f t="shared" si="155"/>
        <v>0</v>
      </c>
      <c r="G449" s="431">
        <f t="shared" si="155"/>
        <v>0</v>
      </c>
      <c r="H449" s="802">
        <f>SUM(H450:H452)</f>
        <v>0</v>
      </c>
      <c r="I449" s="560">
        <f t="shared" si="155"/>
        <v>0</v>
      </c>
      <c r="J449" s="431">
        <f t="shared" si="155"/>
        <v>0</v>
      </c>
      <c r="K449" s="802">
        <f t="shared" si="155"/>
        <v>0</v>
      </c>
      <c r="L449" s="487">
        <f t="shared" si="155"/>
        <v>0</v>
      </c>
      <c r="M449" s="243">
        <f aca="true" t="shared" si="156" ref="M449:M512">(IF($E449&lt;&gt;0,$M$2,IF($L449&lt;&gt;0,$M$2,"")))</f>
      </c>
      <c r="N449" s="271"/>
      <c r="S449" s="432"/>
      <c r="AB449" s="237"/>
    </row>
    <row r="450" spans="1:26" ht="31.5">
      <c r="A450" s="290">
        <v>10</v>
      </c>
      <c r="B450" s="182"/>
      <c r="C450" s="148">
        <v>7001</v>
      </c>
      <c r="D450" s="172" t="s">
        <v>1217</v>
      </c>
      <c r="E450" s="539">
        <f>F450+G450+H450</f>
        <v>0</v>
      </c>
      <c r="F450" s="526"/>
      <c r="G450" s="272"/>
      <c r="H450" s="791"/>
      <c r="I450" s="526"/>
      <c r="J450" s="272"/>
      <c r="K450" s="791"/>
      <c r="L450" s="571">
        <f>I450+J450+K450</f>
        <v>0</v>
      </c>
      <c r="M450" s="243">
        <f t="shared" si="156"/>
      </c>
      <c r="N450" s="271"/>
      <c r="Q450" s="237"/>
      <c r="R450" s="237"/>
      <c r="V450" s="237"/>
      <c r="W450" s="237"/>
      <c r="Y450" s="237"/>
      <c r="Z450" s="237"/>
    </row>
    <row r="451" spans="1:28" ht="15.75">
      <c r="A451" s="291">
        <v>20</v>
      </c>
      <c r="B451" s="182"/>
      <c r="C451" s="140">
        <v>7003</v>
      </c>
      <c r="D451" s="149" t="s">
        <v>1641</v>
      </c>
      <c r="E451" s="539">
        <f>F451+G451+H451</f>
        <v>0</v>
      </c>
      <c r="F451" s="526"/>
      <c r="G451" s="272"/>
      <c r="H451" s="791"/>
      <c r="I451" s="526"/>
      <c r="J451" s="272"/>
      <c r="K451" s="791"/>
      <c r="L451" s="571">
        <f>I451+J451+K451</f>
        <v>0</v>
      </c>
      <c r="M451" s="243">
        <f t="shared" si="156"/>
      </c>
      <c r="N451" s="271"/>
      <c r="Q451" s="237"/>
      <c r="R451" s="237"/>
      <c r="V451" s="237"/>
      <c r="W451" s="237"/>
      <c r="Y451" s="237"/>
      <c r="Z451" s="237"/>
      <c r="AB451" s="274"/>
    </row>
    <row r="452" spans="1:26" ht="31.5">
      <c r="A452" s="291">
        <v>25</v>
      </c>
      <c r="B452" s="182"/>
      <c r="C452" s="146">
        <v>7010</v>
      </c>
      <c r="D452" s="152" t="s">
        <v>1642</v>
      </c>
      <c r="E452" s="539">
        <f>F452+G452+H452</f>
        <v>0</v>
      </c>
      <c r="F452" s="526"/>
      <c r="G452" s="272"/>
      <c r="H452" s="791"/>
      <c r="I452" s="526"/>
      <c r="J452" s="272"/>
      <c r="K452" s="791"/>
      <c r="L452" s="571">
        <f>I452+J452+K452</f>
        <v>0</v>
      </c>
      <c r="M452" s="243">
        <f t="shared" si="156"/>
      </c>
      <c r="N452" s="271"/>
      <c r="Q452" s="237"/>
      <c r="R452" s="237"/>
      <c r="V452" s="237"/>
      <c r="W452" s="237"/>
      <c r="Y452" s="237"/>
      <c r="Z452" s="237"/>
    </row>
    <row r="453" spans="1:28" s="274" customFormat="1" ht="15.75">
      <c r="A453" s="289">
        <v>30</v>
      </c>
      <c r="B453" s="143">
        <v>7100</v>
      </c>
      <c r="C453" s="884" t="s">
        <v>1643</v>
      </c>
      <c r="D453" s="884"/>
      <c r="E453" s="753">
        <f aca="true" t="shared" si="157" ref="E453:L453">+E454+E455</f>
        <v>0</v>
      </c>
      <c r="F453" s="548">
        <f t="shared" si="157"/>
        <v>0</v>
      </c>
      <c r="G453" s="410">
        <f t="shared" si="157"/>
        <v>0</v>
      </c>
      <c r="H453" s="797">
        <f>+H454+H455</f>
        <v>0</v>
      </c>
      <c r="I453" s="548">
        <f t="shared" si="157"/>
        <v>0</v>
      </c>
      <c r="J453" s="410">
        <f t="shared" si="157"/>
        <v>0</v>
      </c>
      <c r="K453" s="797">
        <f t="shared" si="157"/>
        <v>0</v>
      </c>
      <c r="L453" s="410">
        <f t="shared" si="157"/>
        <v>0</v>
      </c>
      <c r="M453" s="243">
        <f t="shared" si="156"/>
      </c>
      <c r="N453" s="271"/>
      <c r="S453" s="432"/>
      <c r="AB453" s="237"/>
    </row>
    <row r="454" spans="1:26" ht="15.75">
      <c r="A454" s="290">
        <v>35</v>
      </c>
      <c r="B454" s="182"/>
      <c r="C454" s="148">
        <v>7101</v>
      </c>
      <c r="D454" s="183" t="s">
        <v>1644</v>
      </c>
      <c r="E454" s="539">
        <f>F454+G454+H454</f>
        <v>0</v>
      </c>
      <c r="F454" s="526"/>
      <c r="G454" s="272"/>
      <c r="H454" s="791"/>
      <c r="I454" s="526"/>
      <c r="J454" s="272"/>
      <c r="K454" s="791"/>
      <c r="L454" s="571">
        <f>I454+J454+K454</f>
        <v>0</v>
      </c>
      <c r="M454" s="243">
        <f t="shared" si="156"/>
      </c>
      <c r="N454" s="271"/>
      <c r="Q454" s="237"/>
      <c r="R454" s="237"/>
      <c r="V454" s="237"/>
      <c r="W454" s="237"/>
      <c r="Y454" s="237"/>
      <c r="Z454" s="237"/>
    </row>
    <row r="455" spans="1:28" ht="15.75">
      <c r="A455" s="290">
        <v>40</v>
      </c>
      <c r="B455" s="182"/>
      <c r="C455" s="146">
        <v>7102</v>
      </c>
      <c r="D455" s="152" t="s">
        <v>1645</v>
      </c>
      <c r="E455" s="539">
        <f>F455+G455+H455</f>
        <v>0</v>
      </c>
      <c r="F455" s="526"/>
      <c r="G455" s="272"/>
      <c r="H455" s="791"/>
      <c r="I455" s="526"/>
      <c r="J455" s="272"/>
      <c r="K455" s="791"/>
      <c r="L455" s="571">
        <f>I455+J455+K455</f>
        <v>0</v>
      </c>
      <c r="M455" s="243">
        <f t="shared" si="156"/>
      </c>
      <c r="N455" s="271"/>
      <c r="Q455" s="237"/>
      <c r="R455" s="237"/>
      <c r="V455" s="237"/>
      <c r="W455" s="237"/>
      <c r="Y455" s="237"/>
      <c r="Z455" s="237"/>
      <c r="AB455" s="274"/>
    </row>
    <row r="456" spans="1:28" s="274" customFormat="1" ht="15.75">
      <c r="A456" s="289">
        <v>45</v>
      </c>
      <c r="B456" s="143">
        <v>7200</v>
      </c>
      <c r="C456" s="884" t="s">
        <v>1646</v>
      </c>
      <c r="D456" s="884"/>
      <c r="E456" s="753">
        <f aca="true" t="shared" si="158" ref="E456:L456">+E457+E458</f>
        <v>0</v>
      </c>
      <c r="F456" s="548">
        <f t="shared" si="158"/>
        <v>0</v>
      </c>
      <c r="G456" s="410">
        <f t="shared" si="158"/>
        <v>0</v>
      </c>
      <c r="H456" s="797">
        <f>+H457+H458</f>
        <v>0</v>
      </c>
      <c r="I456" s="548">
        <f t="shared" si="158"/>
        <v>0</v>
      </c>
      <c r="J456" s="410">
        <f t="shared" si="158"/>
        <v>0</v>
      </c>
      <c r="K456" s="797">
        <f t="shared" si="158"/>
        <v>0</v>
      </c>
      <c r="L456" s="410">
        <f t="shared" si="158"/>
        <v>0</v>
      </c>
      <c r="M456" s="243">
        <f t="shared" si="156"/>
      </c>
      <c r="N456" s="271"/>
      <c r="S456" s="432"/>
      <c r="AB456" s="237"/>
    </row>
    <row r="457" spans="1:26" ht="15.75">
      <c r="A457" s="290">
        <v>50</v>
      </c>
      <c r="B457" s="182"/>
      <c r="C457" s="148">
        <v>7201</v>
      </c>
      <c r="D457" s="183" t="s">
        <v>1647</v>
      </c>
      <c r="E457" s="539">
        <f>F457+G457+H457</f>
        <v>0</v>
      </c>
      <c r="F457" s="526"/>
      <c r="G457" s="272"/>
      <c r="H457" s="791"/>
      <c r="I457" s="526"/>
      <c r="J457" s="272"/>
      <c r="K457" s="791"/>
      <c r="L457" s="571">
        <f>I457+J457+K457</f>
        <v>0</v>
      </c>
      <c r="M457" s="243">
        <f t="shared" si="156"/>
      </c>
      <c r="N457" s="271"/>
      <c r="Q457" s="237"/>
      <c r="R457" s="237"/>
      <c r="V457" s="237"/>
      <c r="W457" s="237"/>
      <c r="Y457" s="237"/>
      <c r="Z457" s="237"/>
    </row>
    <row r="458" spans="1:28" ht="15.75">
      <c r="A458" s="290">
        <v>55</v>
      </c>
      <c r="B458" s="182"/>
      <c r="C458" s="146">
        <v>7202</v>
      </c>
      <c r="D458" s="152" t="s">
        <v>1648</v>
      </c>
      <c r="E458" s="539">
        <f>F458+G458+H458</f>
        <v>0</v>
      </c>
      <c r="F458" s="526"/>
      <c r="G458" s="272"/>
      <c r="H458" s="791"/>
      <c r="I458" s="526"/>
      <c r="J458" s="272"/>
      <c r="K458" s="791"/>
      <c r="L458" s="571">
        <f>I458+J458+K458</f>
        <v>0</v>
      </c>
      <c r="M458" s="243">
        <f t="shared" si="156"/>
      </c>
      <c r="N458" s="271"/>
      <c r="Q458" s="237"/>
      <c r="R458" s="237"/>
      <c r="V458" s="237"/>
      <c r="W458" s="237"/>
      <c r="Y458" s="237"/>
      <c r="Z458" s="237"/>
      <c r="AB458" s="274"/>
    </row>
    <row r="459" spans="1:28" s="274" customFormat="1" ht="15.75">
      <c r="A459" s="289">
        <v>60</v>
      </c>
      <c r="B459" s="143">
        <v>7300</v>
      </c>
      <c r="C459" s="923" t="s">
        <v>1649</v>
      </c>
      <c r="D459" s="912"/>
      <c r="E459" s="753">
        <f aca="true" t="shared" si="159" ref="E459:L459">SUM(E460:E465)</f>
        <v>0</v>
      </c>
      <c r="F459" s="548">
        <f t="shared" si="159"/>
        <v>0</v>
      </c>
      <c r="G459" s="410">
        <f t="shared" si="159"/>
        <v>0</v>
      </c>
      <c r="H459" s="797">
        <f>SUM(H460:H465)</f>
        <v>0</v>
      </c>
      <c r="I459" s="548">
        <f t="shared" si="159"/>
        <v>0</v>
      </c>
      <c r="J459" s="410">
        <f t="shared" si="159"/>
        <v>0</v>
      </c>
      <c r="K459" s="797">
        <f t="shared" si="159"/>
        <v>0</v>
      </c>
      <c r="L459" s="410">
        <f t="shared" si="159"/>
        <v>0</v>
      </c>
      <c r="M459" s="243">
        <f t="shared" si="156"/>
      </c>
      <c r="N459" s="271"/>
      <c r="S459" s="432"/>
      <c r="AB459" s="237"/>
    </row>
    <row r="460" spans="1:26" ht="15.75">
      <c r="A460" s="290">
        <v>65</v>
      </c>
      <c r="B460" s="139"/>
      <c r="C460" s="148">
        <v>7320</v>
      </c>
      <c r="D460" s="360" t="s">
        <v>1650</v>
      </c>
      <c r="E460" s="539">
        <f aca="true" t="shared" si="160" ref="E460:E465">F460+G460+H460</f>
        <v>0</v>
      </c>
      <c r="F460" s="549"/>
      <c r="G460" s="412"/>
      <c r="H460" s="798"/>
      <c r="I460" s="549"/>
      <c r="J460" s="412"/>
      <c r="K460" s="798"/>
      <c r="L460" s="571">
        <f aca="true" t="shared" si="161" ref="L460:L465">I460+J460+K460</f>
        <v>0</v>
      </c>
      <c r="M460" s="243">
        <f t="shared" si="156"/>
      </c>
      <c r="N460" s="271"/>
      <c r="Q460" s="237"/>
      <c r="R460" s="237"/>
      <c r="V460" s="237"/>
      <c r="W460" s="237"/>
      <c r="Y460" s="237"/>
      <c r="Z460" s="237"/>
    </row>
    <row r="461" spans="1:28" ht="31.5">
      <c r="A461" s="290">
        <v>85</v>
      </c>
      <c r="B461" s="139"/>
      <c r="C461" s="177">
        <v>7369</v>
      </c>
      <c r="D461" s="361" t="s">
        <v>1651</v>
      </c>
      <c r="E461" s="539">
        <f t="shared" si="160"/>
        <v>0</v>
      </c>
      <c r="F461" s="549"/>
      <c r="G461" s="412"/>
      <c r="H461" s="798"/>
      <c r="I461" s="549"/>
      <c r="J461" s="412"/>
      <c r="K461" s="798"/>
      <c r="L461" s="571">
        <f t="shared" si="161"/>
        <v>0</v>
      </c>
      <c r="M461" s="243">
        <f t="shared" si="156"/>
      </c>
      <c r="N461" s="271"/>
      <c r="Q461" s="237"/>
      <c r="R461" s="237"/>
      <c r="V461" s="237"/>
      <c r="W461" s="237"/>
      <c r="Y461" s="237"/>
      <c r="Z461" s="237"/>
      <c r="AB461" s="274"/>
    </row>
    <row r="462" spans="1:26" ht="31.5">
      <c r="A462" s="290">
        <v>90</v>
      </c>
      <c r="B462" s="139"/>
      <c r="C462" s="175">
        <v>7370</v>
      </c>
      <c r="D462" s="362" t="s">
        <v>1652</v>
      </c>
      <c r="E462" s="539">
        <f t="shared" si="160"/>
        <v>0</v>
      </c>
      <c r="F462" s="549"/>
      <c r="G462" s="412"/>
      <c r="H462" s="798"/>
      <c r="I462" s="549"/>
      <c r="J462" s="412"/>
      <c r="K462" s="798"/>
      <c r="L462" s="571">
        <f t="shared" si="161"/>
        <v>0</v>
      </c>
      <c r="M462" s="243">
        <f t="shared" si="156"/>
      </c>
      <c r="N462" s="271"/>
      <c r="Q462" s="237"/>
      <c r="R462" s="237"/>
      <c r="V462" s="237"/>
      <c r="W462" s="237"/>
      <c r="Y462" s="237"/>
      <c r="Z462" s="237"/>
    </row>
    <row r="463" spans="1:26" ht="15.75">
      <c r="A463" s="290">
        <v>95</v>
      </c>
      <c r="B463" s="139"/>
      <c r="C463" s="140">
        <v>7391</v>
      </c>
      <c r="D463" s="168" t="s">
        <v>1653</v>
      </c>
      <c r="E463" s="539">
        <f t="shared" si="160"/>
        <v>0</v>
      </c>
      <c r="F463" s="526"/>
      <c r="G463" s="272"/>
      <c r="H463" s="791"/>
      <c r="I463" s="526"/>
      <c r="J463" s="272"/>
      <c r="K463" s="791"/>
      <c r="L463" s="571">
        <f t="shared" si="161"/>
        <v>0</v>
      </c>
      <c r="M463" s="243">
        <f t="shared" si="156"/>
      </c>
      <c r="N463" s="271"/>
      <c r="Q463" s="237"/>
      <c r="R463" s="237"/>
      <c r="V463" s="237"/>
      <c r="W463" s="237"/>
      <c r="Y463" s="237"/>
      <c r="Z463" s="237"/>
    </row>
    <row r="464" spans="1:26" ht="15.75">
      <c r="A464" s="290">
        <v>100</v>
      </c>
      <c r="B464" s="139"/>
      <c r="C464" s="140">
        <v>7392</v>
      </c>
      <c r="D464" s="168" t="s">
        <v>1654</v>
      </c>
      <c r="E464" s="539">
        <f t="shared" si="160"/>
        <v>0</v>
      </c>
      <c r="F464" s="526"/>
      <c r="G464" s="272"/>
      <c r="H464" s="791"/>
      <c r="I464" s="526"/>
      <c r="J464" s="272"/>
      <c r="K464" s="791"/>
      <c r="L464" s="571">
        <f t="shared" si="161"/>
        <v>0</v>
      </c>
      <c r="M464" s="243">
        <f t="shared" si="156"/>
      </c>
      <c r="N464" s="271"/>
      <c r="Q464" s="237"/>
      <c r="R464" s="237"/>
      <c r="V464" s="237"/>
      <c r="W464" s="237"/>
      <c r="Y464" s="237"/>
      <c r="Z464" s="237"/>
    </row>
    <row r="465" spans="1:26" ht="15.75">
      <c r="A465" s="290">
        <v>105</v>
      </c>
      <c r="B465" s="139"/>
      <c r="C465" s="146">
        <v>7393</v>
      </c>
      <c r="D465" s="145" t="s">
        <v>1655</v>
      </c>
      <c r="E465" s="539">
        <f t="shared" si="160"/>
        <v>0</v>
      </c>
      <c r="F465" s="526"/>
      <c r="G465" s="272"/>
      <c r="H465" s="791"/>
      <c r="I465" s="526"/>
      <c r="J465" s="272"/>
      <c r="K465" s="791"/>
      <c r="L465" s="571">
        <f t="shared" si="161"/>
        <v>0</v>
      </c>
      <c r="M465" s="243">
        <f t="shared" si="156"/>
      </c>
      <c r="N465" s="271"/>
      <c r="Q465" s="237"/>
      <c r="R465" s="237"/>
      <c r="V465" s="237"/>
      <c r="W465" s="237"/>
      <c r="Y465" s="237"/>
      <c r="Z465" s="237"/>
    </row>
    <row r="466" spans="1:61" s="415" customFormat="1" ht="15.75">
      <c r="A466" s="293">
        <v>110</v>
      </c>
      <c r="B466" s="143">
        <v>7900</v>
      </c>
      <c r="C466" s="920" t="s">
        <v>1656</v>
      </c>
      <c r="D466" s="921"/>
      <c r="E466" s="540">
        <f aca="true" t="shared" si="162" ref="E466:L466">+E467+E468</f>
        <v>0</v>
      </c>
      <c r="F466" s="353">
        <f t="shared" si="162"/>
        <v>0</v>
      </c>
      <c r="G466" s="279">
        <f t="shared" si="162"/>
        <v>0</v>
      </c>
      <c r="H466" s="790">
        <f>+H467+H468</f>
        <v>0</v>
      </c>
      <c r="I466" s="353">
        <f t="shared" si="162"/>
        <v>0</v>
      </c>
      <c r="J466" s="279">
        <f t="shared" si="162"/>
        <v>0</v>
      </c>
      <c r="K466" s="790">
        <f t="shared" si="162"/>
        <v>0</v>
      </c>
      <c r="L466" s="279">
        <f t="shared" si="162"/>
        <v>0</v>
      </c>
      <c r="M466" s="243">
        <f t="shared" si="156"/>
      </c>
      <c r="N466" s="271"/>
      <c r="O466" s="433"/>
      <c r="P466" s="433"/>
      <c r="Q466" s="434"/>
      <c r="R466" s="433"/>
      <c r="S466" s="433"/>
      <c r="T466" s="434"/>
      <c r="U466" s="433"/>
      <c r="V466" s="433"/>
      <c r="W466" s="434"/>
      <c r="X466" s="433"/>
      <c r="Y466" s="433"/>
      <c r="Z466" s="434"/>
      <c r="AA466" s="433"/>
      <c r="AB466" s="237"/>
      <c r="AC466" s="294"/>
      <c r="AD466" s="433"/>
      <c r="AE466" s="433"/>
      <c r="AF466" s="434"/>
      <c r="AG466" s="433"/>
      <c r="AH466" s="433"/>
      <c r="AI466" s="434"/>
      <c r="AJ466" s="435"/>
      <c r="AK466" s="435"/>
      <c r="AL466" s="436"/>
      <c r="AM466" s="435"/>
      <c r="AN466" s="435"/>
      <c r="AO466" s="436"/>
      <c r="AP466" s="435"/>
      <c r="AQ466" s="435"/>
      <c r="AR466" s="437"/>
      <c r="AS466" s="435"/>
      <c r="AT466" s="435"/>
      <c r="AU466" s="436"/>
      <c r="AV466" s="435"/>
      <c r="AW466" s="435"/>
      <c r="AX466" s="436"/>
      <c r="AY466" s="435"/>
      <c r="AZ466" s="436"/>
      <c r="BA466" s="437"/>
      <c r="BB466" s="436"/>
      <c r="BC466" s="436"/>
      <c r="BD466" s="435"/>
      <c r="BE466" s="435"/>
      <c r="BF466" s="436"/>
      <c r="BG466" s="435"/>
      <c r="BI466" s="435"/>
    </row>
    <row r="467" spans="1:247" s="443" customFormat="1" ht="15.75">
      <c r="A467" s="438">
        <v>115</v>
      </c>
      <c r="B467" s="139"/>
      <c r="C467" s="216">
        <v>7901</v>
      </c>
      <c r="D467" s="553" t="s">
        <v>1657</v>
      </c>
      <c r="E467" s="539">
        <f>F467+G467+H467</f>
        <v>0</v>
      </c>
      <c r="F467" s="526"/>
      <c r="G467" s="272"/>
      <c r="H467" s="791"/>
      <c r="I467" s="526"/>
      <c r="J467" s="272"/>
      <c r="K467" s="791"/>
      <c r="L467" s="571">
        <f>I467+J467+K467</f>
        <v>0</v>
      </c>
      <c r="M467" s="243">
        <f t="shared" si="156"/>
      </c>
      <c r="N467" s="271"/>
      <c r="O467" s="439"/>
      <c r="P467" s="440"/>
      <c r="Q467" s="439"/>
      <c r="R467" s="439"/>
      <c r="S467" s="440"/>
      <c r="T467" s="439"/>
      <c r="U467" s="439"/>
      <c r="V467" s="440"/>
      <c r="W467" s="439"/>
      <c r="X467" s="439"/>
      <c r="Y467" s="440"/>
      <c r="Z467" s="439"/>
      <c r="AA467" s="439"/>
      <c r="AB467" s="237"/>
      <c r="AC467" s="439"/>
      <c r="AD467" s="439"/>
      <c r="AE467" s="440"/>
      <c r="AF467" s="439"/>
      <c r="AG467" s="439"/>
      <c r="AH467" s="440"/>
      <c r="AI467" s="439"/>
      <c r="AJ467" s="439"/>
      <c r="AK467" s="440"/>
      <c r="AL467" s="439"/>
      <c r="AM467" s="439"/>
      <c r="AN467" s="440"/>
      <c r="AO467" s="439"/>
      <c r="AP467" s="439"/>
      <c r="AQ467" s="441"/>
      <c r="AR467" s="439"/>
      <c r="AS467" s="439"/>
      <c r="AT467" s="440"/>
      <c r="AU467" s="439"/>
      <c r="AV467" s="439"/>
      <c r="AW467" s="440"/>
      <c r="AX467" s="439"/>
      <c r="AY467" s="440"/>
      <c r="AZ467" s="441"/>
      <c r="BA467" s="440"/>
      <c r="BB467" s="440"/>
      <c r="BC467" s="439"/>
      <c r="BD467" s="439"/>
      <c r="BE467" s="440"/>
      <c r="BF467" s="439"/>
      <c r="BG467" s="442"/>
      <c r="BH467" s="439"/>
      <c r="BI467" s="442"/>
      <c r="BJ467" s="442"/>
      <c r="BK467" s="442"/>
      <c r="BL467" s="442"/>
      <c r="BM467" s="442"/>
      <c r="BN467" s="442"/>
      <c r="BO467" s="442"/>
      <c r="BP467" s="442"/>
      <c r="BQ467" s="442"/>
      <c r="BR467" s="442"/>
      <c r="BS467" s="442"/>
      <c r="BT467" s="442"/>
      <c r="BU467" s="442"/>
      <c r="BV467" s="442"/>
      <c r="BW467" s="442"/>
      <c r="BX467" s="442"/>
      <c r="BY467" s="442"/>
      <c r="BZ467" s="442"/>
      <c r="CA467" s="442"/>
      <c r="CB467" s="442"/>
      <c r="CC467" s="442"/>
      <c r="CD467" s="442"/>
      <c r="CE467" s="442"/>
      <c r="CF467" s="442"/>
      <c r="CG467" s="442"/>
      <c r="CH467" s="442"/>
      <c r="CI467" s="442"/>
      <c r="CJ467" s="442"/>
      <c r="CK467" s="442"/>
      <c r="CL467" s="442"/>
      <c r="CM467" s="442"/>
      <c r="CN467" s="442"/>
      <c r="CO467" s="442"/>
      <c r="CP467" s="442"/>
      <c r="CQ467" s="442"/>
      <c r="CR467" s="442"/>
      <c r="CS467" s="442"/>
      <c r="CT467" s="442"/>
      <c r="CU467" s="442"/>
      <c r="CV467" s="442"/>
      <c r="CW467" s="442"/>
      <c r="CX467" s="442"/>
      <c r="CY467" s="442"/>
      <c r="CZ467" s="442"/>
      <c r="DA467" s="442"/>
      <c r="DB467" s="442"/>
      <c r="DC467" s="442"/>
      <c r="DD467" s="442"/>
      <c r="DE467" s="442"/>
      <c r="DF467" s="442"/>
      <c r="DG467" s="442"/>
      <c r="DH467" s="442"/>
      <c r="DI467" s="442"/>
      <c r="DJ467" s="442"/>
      <c r="DK467" s="442"/>
      <c r="DL467" s="442"/>
      <c r="DM467" s="442"/>
      <c r="DN467" s="442"/>
      <c r="DO467" s="442"/>
      <c r="DP467" s="442"/>
      <c r="DQ467" s="442"/>
      <c r="DR467" s="442"/>
      <c r="DS467" s="442"/>
      <c r="DT467" s="442"/>
      <c r="DU467" s="442"/>
      <c r="DV467" s="442"/>
      <c r="DW467" s="442"/>
      <c r="DX467" s="442"/>
      <c r="DY467" s="442"/>
      <c r="DZ467" s="442"/>
      <c r="EA467" s="442"/>
      <c r="EB467" s="442"/>
      <c r="EC467" s="442"/>
      <c r="ED467" s="442"/>
      <c r="EE467" s="442"/>
      <c r="EF467" s="442"/>
      <c r="EG467" s="442"/>
      <c r="EH467" s="442"/>
      <c r="EI467" s="442"/>
      <c r="EJ467" s="442"/>
      <c r="EK467" s="442"/>
      <c r="EL467" s="442"/>
      <c r="EM467" s="442"/>
      <c r="EN467" s="442"/>
      <c r="EO467" s="442"/>
      <c r="EP467" s="442"/>
      <c r="EQ467" s="442"/>
      <c r="ER467" s="442"/>
      <c r="ES467" s="442"/>
      <c r="ET467" s="442"/>
      <c r="EU467" s="442"/>
      <c r="EV467" s="442"/>
      <c r="EW467" s="442"/>
      <c r="EX467" s="442"/>
      <c r="EY467" s="442"/>
      <c r="EZ467" s="442"/>
      <c r="FA467" s="442"/>
      <c r="FB467" s="442"/>
      <c r="FC467" s="442"/>
      <c r="FD467" s="442"/>
      <c r="FE467" s="442"/>
      <c r="FF467" s="442"/>
      <c r="FG467" s="442"/>
      <c r="FH467" s="442"/>
      <c r="FI467" s="442"/>
      <c r="FJ467" s="442"/>
      <c r="FK467" s="442"/>
      <c r="FL467" s="442"/>
      <c r="FM467" s="442"/>
      <c r="FN467" s="442"/>
      <c r="FO467" s="442"/>
      <c r="FP467" s="442"/>
      <c r="FQ467" s="442"/>
      <c r="FR467" s="442"/>
      <c r="FS467" s="442"/>
      <c r="FT467" s="442"/>
      <c r="FU467" s="442"/>
      <c r="FV467" s="442"/>
      <c r="FW467" s="442"/>
      <c r="FX467" s="442"/>
      <c r="FY467" s="442"/>
      <c r="FZ467" s="442"/>
      <c r="GA467" s="442"/>
      <c r="GB467" s="442"/>
      <c r="GC467" s="442"/>
      <c r="GD467" s="442"/>
      <c r="GE467" s="442"/>
      <c r="GF467" s="442"/>
      <c r="GG467" s="442"/>
      <c r="GH467" s="442"/>
      <c r="GI467" s="442"/>
      <c r="GJ467" s="442"/>
      <c r="GK467" s="442"/>
      <c r="GL467" s="442"/>
      <c r="GM467" s="442"/>
      <c r="GN467" s="442"/>
      <c r="GO467" s="442"/>
      <c r="GP467" s="442"/>
      <c r="GQ467" s="442"/>
      <c r="GR467" s="442"/>
      <c r="GS467" s="442"/>
      <c r="GT467" s="442"/>
      <c r="GU467" s="442"/>
      <c r="GV467" s="442"/>
      <c r="GW467" s="442"/>
      <c r="GX467" s="442"/>
      <c r="GY467" s="442"/>
      <c r="GZ467" s="442"/>
      <c r="HA467" s="442"/>
      <c r="HB467" s="442"/>
      <c r="HC467" s="442"/>
      <c r="HD467" s="442"/>
      <c r="HE467" s="442"/>
      <c r="HF467" s="442"/>
      <c r="HG467" s="442"/>
      <c r="HH467" s="442"/>
      <c r="HI467" s="442"/>
      <c r="HJ467" s="442"/>
      <c r="HK467" s="442"/>
      <c r="HL467" s="442"/>
      <c r="HM467" s="442"/>
      <c r="HN467" s="442"/>
      <c r="HO467" s="442"/>
      <c r="HP467" s="442"/>
      <c r="HQ467" s="442"/>
      <c r="HR467" s="442"/>
      <c r="HS467" s="442"/>
      <c r="HT467" s="442"/>
      <c r="HU467" s="442"/>
      <c r="HV467" s="442"/>
      <c r="HW467" s="442"/>
      <c r="HX467" s="442"/>
      <c r="HY467" s="442"/>
      <c r="HZ467" s="442"/>
      <c r="IA467" s="442"/>
      <c r="IB467" s="442"/>
      <c r="IC467" s="442"/>
      <c r="ID467" s="442"/>
      <c r="IE467" s="442"/>
      <c r="IF467" s="442"/>
      <c r="IG467" s="442"/>
      <c r="IH467" s="442"/>
      <c r="II467" s="442"/>
      <c r="IJ467" s="442"/>
      <c r="IK467" s="442"/>
      <c r="IL467" s="442"/>
      <c r="IM467" s="442"/>
    </row>
    <row r="468" spans="1:247" s="443" customFormat="1" ht="15.75">
      <c r="A468" s="438">
        <v>120</v>
      </c>
      <c r="B468" s="139"/>
      <c r="C468" s="217">
        <v>7902</v>
      </c>
      <c r="D468" s="554" t="s">
        <v>1658</v>
      </c>
      <c r="E468" s="539">
        <f>F468+G468+H468</f>
        <v>0</v>
      </c>
      <c r="F468" s="526"/>
      <c r="G468" s="272"/>
      <c r="H468" s="791"/>
      <c r="I468" s="526"/>
      <c r="J468" s="272"/>
      <c r="K468" s="791"/>
      <c r="L468" s="571">
        <f>I468+J468+K468</f>
        <v>0</v>
      </c>
      <c r="M468" s="243">
        <f t="shared" si="156"/>
      </c>
      <c r="N468" s="271"/>
      <c r="O468" s="439"/>
      <c r="P468" s="440"/>
      <c r="Q468" s="439"/>
      <c r="R468" s="439"/>
      <c r="S468" s="440"/>
      <c r="T468" s="439"/>
      <c r="U468" s="439"/>
      <c r="V468" s="440"/>
      <c r="W468" s="439"/>
      <c r="X468" s="439"/>
      <c r="Y468" s="440"/>
      <c r="Z468" s="439"/>
      <c r="AA468" s="439"/>
      <c r="AB468" s="433"/>
      <c r="AC468" s="439"/>
      <c r="AD468" s="439"/>
      <c r="AE468" s="440"/>
      <c r="AF468" s="439"/>
      <c r="AG468" s="439"/>
      <c r="AH468" s="440"/>
      <c r="AI468" s="439"/>
      <c r="AJ468" s="439"/>
      <c r="AK468" s="440"/>
      <c r="AL468" s="439"/>
      <c r="AM468" s="439"/>
      <c r="AN468" s="440"/>
      <c r="AO468" s="439"/>
      <c r="AP468" s="439"/>
      <c r="AQ468" s="441"/>
      <c r="AR468" s="439"/>
      <c r="AS468" s="439"/>
      <c r="AT468" s="440"/>
      <c r="AU468" s="439"/>
      <c r="AV468" s="439"/>
      <c r="AW468" s="440"/>
      <c r="AX468" s="439"/>
      <c r="AY468" s="440"/>
      <c r="AZ468" s="441"/>
      <c r="BA468" s="440"/>
      <c r="BB468" s="440"/>
      <c r="BC468" s="439"/>
      <c r="BD468" s="439"/>
      <c r="BE468" s="440"/>
      <c r="BF468" s="439"/>
      <c r="BG468" s="442"/>
      <c r="BH468" s="439"/>
      <c r="BI468" s="442"/>
      <c r="BJ468" s="442"/>
      <c r="BK468" s="442"/>
      <c r="BL468" s="442"/>
      <c r="BM468" s="442"/>
      <c r="BN468" s="442"/>
      <c r="BO468" s="442"/>
      <c r="BP468" s="442"/>
      <c r="BQ468" s="442"/>
      <c r="BR468" s="442"/>
      <c r="BS468" s="442"/>
      <c r="BT468" s="442"/>
      <c r="BU468" s="442"/>
      <c r="BV468" s="442"/>
      <c r="BW468" s="442"/>
      <c r="BX468" s="442"/>
      <c r="BY468" s="442"/>
      <c r="BZ468" s="442"/>
      <c r="CA468" s="442"/>
      <c r="CB468" s="442"/>
      <c r="CC468" s="442"/>
      <c r="CD468" s="442"/>
      <c r="CE468" s="442"/>
      <c r="CF468" s="442"/>
      <c r="CG468" s="442"/>
      <c r="CH468" s="442"/>
      <c r="CI468" s="442"/>
      <c r="CJ468" s="442"/>
      <c r="CK468" s="442"/>
      <c r="CL468" s="442"/>
      <c r="CM468" s="442"/>
      <c r="CN468" s="442"/>
      <c r="CO468" s="442"/>
      <c r="CP468" s="442"/>
      <c r="CQ468" s="442"/>
      <c r="CR468" s="442"/>
      <c r="CS468" s="442"/>
      <c r="CT468" s="442"/>
      <c r="CU468" s="442"/>
      <c r="CV468" s="442"/>
      <c r="CW468" s="442"/>
      <c r="CX468" s="442"/>
      <c r="CY468" s="442"/>
      <c r="CZ468" s="442"/>
      <c r="DA468" s="442"/>
      <c r="DB468" s="442"/>
      <c r="DC468" s="442"/>
      <c r="DD468" s="442"/>
      <c r="DE468" s="442"/>
      <c r="DF468" s="442"/>
      <c r="DG468" s="442"/>
      <c r="DH468" s="442"/>
      <c r="DI468" s="442"/>
      <c r="DJ468" s="442"/>
      <c r="DK468" s="442"/>
      <c r="DL468" s="442"/>
      <c r="DM468" s="442"/>
      <c r="DN468" s="442"/>
      <c r="DO468" s="442"/>
      <c r="DP468" s="442"/>
      <c r="DQ468" s="442"/>
      <c r="DR468" s="442"/>
      <c r="DS468" s="442"/>
      <c r="DT468" s="442"/>
      <c r="DU468" s="442"/>
      <c r="DV468" s="442"/>
      <c r="DW468" s="442"/>
      <c r="DX468" s="442"/>
      <c r="DY468" s="442"/>
      <c r="DZ468" s="442"/>
      <c r="EA468" s="442"/>
      <c r="EB468" s="442"/>
      <c r="EC468" s="442"/>
      <c r="ED468" s="442"/>
      <c r="EE468" s="442"/>
      <c r="EF468" s="442"/>
      <c r="EG468" s="442"/>
      <c r="EH468" s="442"/>
      <c r="EI468" s="442"/>
      <c r="EJ468" s="442"/>
      <c r="EK468" s="442"/>
      <c r="EL468" s="442"/>
      <c r="EM468" s="442"/>
      <c r="EN468" s="442"/>
      <c r="EO468" s="442"/>
      <c r="EP468" s="442"/>
      <c r="EQ468" s="442"/>
      <c r="ER468" s="442"/>
      <c r="ES468" s="442"/>
      <c r="ET468" s="442"/>
      <c r="EU468" s="442"/>
      <c r="EV468" s="442"/>
      <c r="EW468" s="442"/>
      <c r="EX468" s="442"/>
      <c r="EY468" s="442"/>
      <c r="EZ468" s="442"/>
      <c r="FA468" s="442"/>
      <c r="FB468" s="442"/>
      <c r="FC468" s="442"/>
      <c r="FD468" s="442"/>
      <c r="FE468" s="442"/>
      <c r="FF468" s="442"/>
      <c r="FG468" s="442"/>
      <c r="FH468" s="442"/>
      <c r="FI468" s="442"/>
      <c r="FJ468" s="442"/>
      <c r="FK468" s="442"/>
      <c r="FL468" s="442"/>
      <c r="FM468" s="442"/>
      <c r="FN468" s="442"/>
      <c r="FO468" s="442"/>
      <c r="FP468" s="442"/>
      <c r="FQ468" s="442"/>
      <c r="FR468" s="442"/>
      <c r="FS468" s="442"/>
      <c r="FT468" s="442"/>
      <c r="FU468" s="442"/>
      <c r="FV468" s="442"/>
      <c r="FW468" s="442"/>
      <c r="FX468" s="442"/>
      <c r="FY468" s="442"/>
      <c r="FZ468" s="442"/>
      <c r="GA468" s="442"/>
      <c r="GB468" s="442"/>
      <c r="GC468" s="442"/>
      <c r="GD468" s="442"/>
      <c r="GE468" s="442"/>
      <c r="GF468" s="442"/>
      <c r="GG468" s="442"/>
      <c r="GH468" s="442"/>
      <c r="GI468" s="442"/>
      <c r="GJ468" s="442"/>
      <c r="GK468" s="442"/>
      <c r="GL468" s="442"/>
      <c r="GM468" s="442"/>
      <c r="GN468" s="442"/>
      <c r="GO468" s="442"/>
      <c r="GP468" s="442"/>
      <c r="GQ468" s="442"/>
      <c r="GR468" s="442"/>
      <c r="GS468" s="442"/>
      <c r="GT468" s="442"/>
      <c r="GU468" s="442"/>
      <c r="GV468" s="442"/>
      <c r="GW468" s="442"/>
      <c r="GX468" s="442"/>
      <c r="GY468" s="442"/>
      <c r="GZ468" s="442"/>
      <c r="HA468" s="442"/>
      <c r="HB468" s="442"/>
      <c r="HC468" s="442"/>
      <c r="HD468" s="442"/>
      <c r="HE468" s="442"/>
      <c r="HF468" s="442"/>
      <c r="HG468" s="442"/>
      <c r="HH468" s="442"/>
      <c r="HI468" s="442"/>
      <c r="HJ468" s="442"/>
      <c r="HK468" s="442"/>
      <c r="HL468" s="442"/>
      <c r="HM468" s="442"/>
      <c r="HN468" s="442"/>
      <c r="HO468" s="442"/>
      <c r="HP468" s="442"/>
      <c r="HQ468" s="442"/>
      <c r="HR468" s="442"/>
      <c r="HS468" s="442"/>
      <c r="HT468" s="442"/>
      <c r="HU468" s="442"/>
      <c r="HV468" s="442"/>
      <c r="HW468" s="442"/>
      <c r="HX468" s="442"/>
      <c r="HY468" s="442"/>
      <c r="HZ468" s="442"/>
      <c r="IA468" s="442"/>
      <c r="IB468" s="442"/>
      <c r="IC468" s="442"/>
      <c r="ID468" s="442"/>
      <c r="IE468" s="442"/>
      <c r="IF468" s="442"/>
      <c r="IG468" s="442"/>
      <c r="IH468" s="442"/>
      <c r="II468" s="442"/>
      <c r="IJ468" s="442"/>
      <c r="IK468" s="442"/>
      <c r="IL468" s="442"/>
      <c r="IM468" s="442"/>
    </row>
    <row r="469" spans="1:28" s="274" customFormat="1" ht="15.75">
      <c r="A469" s="289">
        <v>125</v>
      </c>
      <c r="B469" s="143">
        <v>8000</v>
      </c>
      <c r="C469" s="879" t="s">
        <v>1659</v>
      </c>
      <c r="D469" s="879"/>
      <c r="E469" s="753">
        <f aca="true" t="shared" si="163" ref="E469:L469">SUM(E470:E484)</f>
        <v>0</v>
      </c>
      <c r="F469" s="548">
        <f t="shared" si="163"/>
        <v>0</v>
      </c>
      <c r="G469" s="410">
        <f t="shared" si="163"/>
        <v>0</v>
      </c>
      <c r="H469" s="797">
        <f>SUM(H470:H484)</f>
        <v>0</v>
      </c>
      <c r="I469" s="548">
        <f t="shared" si="163"/>
        <v>0</v>
      </c>
      <c r="J469" s="410">
        <f t="shared" si="163"/>
        <v>0</v>
      </c>
      <c r="K469" s="797">
        <f t="shared" si="163"/>
        <v>0</v>
      </c>
      <c r="L469" s="410">
        <f t="shared" si="163"/>
        <v>0</v>
      </c>
      <c r="M469" s="243">
        <f t="shared" si="156"/>
      </c>
      <c r="N469" s="271"/>
      <c r="S469" s="432"/>
      <c r="AB469" s="441"/>
    </row>
    <row r="470" spans="1:28" ht="15.75">
      <c r="A470" s="290">
        <v>130</v>
      </c>
      <c r="B470" s="144"/>
      <c r="C470" s="148">
        <v>8011</v>
      </c>
      <c r="D470" s="141" t="s">
        <v>1660</v>
      </c>
      <c r="E470" s="539">
        <f aca="true" t="shared" si="164" ref="E470:E484">F470+G470+H470</f>
        <v>0</v>
      </c>
      <c r="F470" s="526"/>
      <c r="G470" s="272"/>
      <c r="H470" s="791"/>
      <c r="I470" s="526"/>
      <c r="J470" s="272"/>
      <c r="K470" s="791"/>
      <c r="L470" s="571">
        <f aca="true" t="shared" si="165" ref="L470:L484">I470+J470+K470</f>
        <v>0</v>
      </c>
      <c r="M470" s="243">
        <f t="shared" si="156"/>
      </c>
      <c r="N470" s="271"/>
      <c r="Q470" s="237"/>
      <c r="R470" s="237"/>
      <c r="V470" s="237"/>
      <c r="W470" s="237"/>
      <c r="Y470" s="237"/>
      <c r="Z470" s="237"/>
      <c r="AB470" s="441"/>
    </row>
    <row r="471" spans="1:28" ht="15.75">
      <c r="A471" s="290">
        <v>135</v>
      </c>
      <c r="B471" s="144"/>
      <c r="C471" s="140">
        <v>8012</v>
      </c>
      <c r="D471" s="142" t="s">
        <v>1661</v>
      </c>
      <c r="E471" s="539">
        <f t="shared" si="164"/>
        <v>0</v>
      </c>
      <c r="F471" s="526"/>
      <c r="G471" s="272"/>
      <c r="H471" s="791"/>
      <c r="I471" s="526"/>
      <c r="J471" s="272"/>
      <c r="K471" s="791"/>
      <c r="L471" s="571">
        <f t="shared" si="165"/>
        <v>0</v>
      </c>
      <c r="M471" s="243">
        <f t="shared" si="156"/>
      </c>
      <c r="N471" s="271"/>
      <c r="Q471" s="237"/>
      <c r="R471" s="237"/>
      <c r="V471" s="237"/>
      <c r="W471" s="237"/>
      <c r="Y471" s="237"/>
      <c r="Z471" s="237"/>
      <c r="AB471" s="274"/>
    </row>
    <row r="472" spans="1:26" ht="29.25" customHeight="1">
      <c r="A472" s="290">
        <v>140</v>
      </c>
      <c r="B472" s="144"/>
      <c r="C472" s="140">
        <v>8017</v>
      </c>
      <c r="D472" s="142" t="s">
        <v>1662</v>
      </c>
      <c r="E472" s="539">
        <f t="shared" si="164"/>
        <v>0</v>
      </c>
      <c r="F472" s="526"/>
      <c r="G472" s="272"/>
      <c r="H472" s="791"/>
      <c r="I472" s="526"/>
      <c r="J472" s="272"/>
      <c r="K472" s="791"/>
      <c r="L472" s="571">
        <f t="shared" si="165"/>
        <v>0</v>
      </c>
      <c r="M472" s="243">
        <f t="shared" si="156"/>
      </c>
      <c r="N472" s="271"/>
      <c r="Q472" s="237"/>
      <c r="R472" s="237"/>
      <c r="V472" s="237"/>
      <c r="W472" s="237"/>
      <c r="Y472" s="237"/>
      <c r="Z472" s="237"/>
    </row>
    <row r="473" spans="1:26" ht="15.75">
      <c r="A473" s="290">
        <v>145</v>
      </c>
      <c r="B473" s="144"/>
      <c r="C473" s="177">
        <v>8018</v>
      </c>
      <c r="D473" s="218" t="s">
        <v>1663</v>
      </c>
      <c r="E473" s="539">
        <f t="shared" si="164"/>
        <v>0</v>
      </c>
      <c r="F473" s="526"/>
      <c r="G473" s="272"/>
      <c r="H473" s="791"/>
      <c r="I473" s="526"/>
      <c r="J473" s="272"/>
      <c r="K473" s="791"/>
      <c r="L473" s="571">
        <f t="shared" si="165"/>
        <v>0</v>
      </c>
      <c r="M473" s="243">
        <f t="shared" si="156"/>
      </c>
      <c r="N473" s="271"/>
      <c r="Q473" s="237"/>
      <c r="R473" s="237"/>
      <c r="V473" s="237"/>
      <c r="W473" s="237"/>
      <c r="Y473" s="237"/>
      <c r="Z473" s="237"/>
    </row>
    <row r="474" spans="1:26" ht="15.75">
      <c r="A474" s="290">
        <v>150</v>
      </c>
      <c r="B474" s="144"/>
      <c r="C474" s="173">
        <v>8031</v>
      </c>
      <c r="D474" s="174" t="s">
        <v>1664</v>
      </c>
      <c r="E474" s="539">
        <f t="shared" si="164"/>
        <v>0</v>
      </c>
      <c r="F474" s="526"/>
      <c r="G474" s="272"/>
      <c r="H474" s="791"/>
      <c r="I474" s="526"/>
      <c r="J474" s="272"/>
      <c r="K474" s="791"/>
      <c r="L474" s="571">
        <f t="shared" si="165"/>
        <v>0</v>
      </c>
      <c r="M474" s="243">
        <f t="shared" si="156"/>
      </c>
      <c r="N474" s="271"/>
      <c r="Q474" s="237"/>
      <c r="R474" s="237"/>
      <c r="V474" s="237"/>
      <c r="W474" s="237"/>
      <c r="Y474" s="237"/>
      <c r="Z474" s="237"/>
    </row>
    <row r="475" spans="1:26" ht="15.75">
      <c r="A475" s="290">
        <v>155</v>
      </c>
      <c r="B475" s="144"/>
      <c r="C475" s="140">
        <v>8032</v>
      </c>
      <c r="D475" s="142" t="s">
        <v>1665</v>
      </c>
      <c r="E475" s="539">
        <f t="shared" si="164"/>
        <v>0</v>
      </c>
      <c r="F475" s="526"/>
      <c r="G475" s="272"/>
      <c r="H475" s="791"/>
      <c r="I475" s="526"/>
      <c r="J475" s="272"/>
      <c r="K475" s="791"/>
      <c r="L475" s="571">
        <f t="shared" si="165"/>
        <v>0</v>
      </c>
      <c r="M475" s="243">
        <f t="shared" si="156"/>
      </c>
      <c r="N475" s="271"/>
      <c r="Q475" s="237"/>
      <c r="R475" s="237"/>
      <c r="V475" s="237"/>
      <c r="W475" s="237"/>
      <c r="Y475" s="237"/>
      <c r="Z475" s="237"/>
    </row>
    <row r="476" spans="1:26" ht="24.75" customHeight="1">
      <c r="A476" s="290">
        <v>175</v>
      </c>
      <c r="B476" s="144"/>
      <c r="C476" s="140">
        <v>8037</v>
      </c>
      <c r="D476" s="142" t="s">
        <v>1666</v>
      </c>
      <c r="E476" s="539">
        <f t="shared" si="164"/>
        <v>0</v>
      </c>
      <c r="F476" s="526"/>
      <c r="G476" s="272"/>
      <c r="H476" s="791"/>
      <c r="I476" s="526"/>
      <c r="J476" s="272"/>
      <c r="K476" s="791"/>
      <c r="L476" s="571">
        <f t="shared" si="165"/>
        <v>0</v>
      </c>
      <c r="M476" s="243">
        <f t="shared" si="156"/>
      </c>
      <c r="N476" s="271"/>
      <c r="Q476" s="237"/>
      <c r="R476" s="237"/>
      <c r="V476" s="237"/>
      <c r="W476" s="237"/>
      <c r="Y476" s="237"/>
      <c r="Z476" s="237"/>
    </row>
    <row r="477" spans="1:26" ht="15.75">
      <c r="A477" s="290">
        <v>180</v>
      </c>
      <c r="B477" s="144"/>
      <c r="C477" s="177">
        <v>8038</v>
      </c>
      <c r="D477" s="218" t="s">
        <v>440</v>
      </c>
      <c r="E477" s="539">
        <f t="shared" si="164"/>
        <v>0</v>
      </c>
      <c r="F477" s="526"/>
      <c r="G477" s="272"/>
      <c r="H477" s="791"/>
      <c r="I477" s="526"/>
      <c r="J477" s="272"/>
      <c r="K477" s="791"/>
      <c r="L477" s="571">
        <f t="shared" si="165"/>
        <v>0</v>
      </c>
      <c r="M477" s="243">
        <f t="shared" si="156"/>
      </c>
      <c r="N477" s="271"/>
      <c r="Q477" s="237"/>
      <c r="R477" s="237"/>
      <c r="V477" s="237"/>
      <c r="W477" s="237"/>
      <c r="Y477" s="237"/>
      <c r="Z477" s="237"/>
    </row>
    <row r="478" spans="1:26" ht="15.75">
      <c r="A478" s="290">
        <v>185</v>
      </c>
      <c r="B478" s="144"/>
      <c r="C478" s="173">
        <v>8051</v>
      </c>
      <c r="D478" s="174" t="s">
        <v>441</v>
      </c>
      <c r="E478" s="539">
        <f t="shared" si="164"/>
        <v>0</v>
      </c>
      <c r="F478" s="526"/>
      <c r="G478" s="272"/>
      <c r="H478" s="791"/>
      <c r="I478" s="526"/>
      <c r="J478" s="272"/>
      <c r="K478" s="791"/>
      <c r="L478" s="571">
        <f t="shared" si="165"/>
        <v>0</v>
      </c>
      <c r="M478" s="243">
        <f t="shared" si="156"/>
      </c>
      <c r="N478" s="271"/>
      <c r="Q478" s="237"/>
      <c r="R478" s="237"/>
      <c r="V478" s="237"/>
      <c r="W478" s="237"/>
      <c r="Y478" s="237"/>
      <c r="Z478" s="237"/>
    </row>
    <row r="479" spans="1:26" ht="15.75">
      <c r="A479" s="290">
        <v>190</v>
      </c>
      <c r="B479" s="144"/>
      <c r="C479" s="140">
        <v>8052</v>
      </c>
      <c r="D479" s="142" t="s">
        <v>442</v>
      </c>
      <c r="E479" s="539">
        <f t="shared" si="164"/>
        <v>0</v>
      </c>
      <c r="F479" s="526"/>
      <c r="G479" s="272"/>
      <c r="H479" s="791"/>
      <c r="I479" s="526"/>
      <c r="J479" s="272"/>
      <c r="K479" s="791"/>
      <c r="L479" s="571">
        <f t="shared" si="165"/>
        <v>0</v>
      </c>
      <c r="M479" s="243">
        <f t="shared" si="156"/>
      </c>
      <c r="N479" s="271"/>
      <c r="Q479" s="237"/>
      <c r="R479" s="237"/>
      <c r="V479" s="237"/>
      <c r="W479" s="237"/>
      <c r="Y479" s="237"/>
      <c r="Z479" s="237"/>
    </row>
    <row r="480" spans="1:26" ht="31.5">
      <c r="A480" s="290">
        <v>195</v>
      </c>
      <c r="B480" s="144"/>
      <c r="C480" s="140">
        <v>8057</v>
      </c>
      <c r="D480" s="142" t="s">
        <v>443</v>
      </c>
      <c r="E480" s="539">
        <f t="shared" si="164"/>
        <v>0</v>
      </c>
      <c r="F480" s="526"/>
      <c r="G480" s="272"/>
      <c r="H480" s="791"/>
      <c r="I480" s="526"/>
      <c r="J480" s="272"/>
      <c r="K480" s="791"/>
      <c r="L480" s="571">
        <f t="shared" si="165"/>
        <v>0</v>
      </c>
      <c r="M480" s="243">
        <f t="shared" si="156"/>
      </c>
      <c r="N480" s="271"/>
      <c r="Q480" s="237"/>
      <c r="R480" s="237"/>
      <c r="V480" s="237"/>
      <c r="W480" s="237"/>
      <c r="Y480" s="237"/>
      <c r="Z480" s="237"/>
    </row>
    <row r="481" spans="1:26" ht="15.75">
      <c r="A481" s="290">
        <v>200</v>
      </c>
      <c r="B481" s="144"/>
      <c r="C481" s="177">
        <v>8058</v>
      </c>
      <c r="D481" s="218" t="s">
        <v>444</v>
      </c>
      <c r="E481" s="539">
        <f t="shared" si="164"/>
        <v>0</v>
      </c>
      <c r="F481" s="526"/>
      <c r="G481" s="272"/>
      <c r="H481" s="791"/>
      <c r="I481" s="526"/>
      <c r="J481" s="272"/>
      <c r="K481" s="791"/>
      <c r="L481" s="571">
        <f t="shared" si="165"/>
        <v>0</v>
      </c>
      <c r="M481" s="243">
        <f t="shared" si="156"/>
      </c>
      <c r="N481" s="271"/>
      <c r="Q481" s="237"/>
      <c r="R481" s="237"/>
      <c r="V481" s="237"/>
      <c r="W481" s="237"/>
      <c r="Y481" s="237"/>
      <c r="Z481" s="237"/>
    </row>
    <row r="482" spans="1:26" ht="15.75">
      <c r="A482" s="290">
        <v>205</v>
      </c>
      <c r="B482" s="144"/>
      <c r="C482" s="175">
        <v>8080</v>
      </c>
      <c r="D482" s="219" t="s">
        <v>133</v>
      </c>
      <c r="E482" s="539">
        <f t="shared" si="164"/>
        <v>0</v>
      </c>
      <c r="F482" s="526"/>
      <c r="G482" s="272"/>
      <c r="H482" s="791"/>
      <c r="I482" s="526"/>
      <c r="J482" s="272"/>
      <c r="K482" s="791"/>
      <c r="L482" s="571">
        <f t="shared" si="165"/>
        <v>0</v>
      </c>
      <c r="M482" s="243">
        <f t="shared" si="156"/>
      </c>
      <c r="N482" s="271"/>
      <c r="Q482" s="237"/>
      <c r="R482" s="237"/>
      <c r="V482" s="237"/>
      <c r="W482" s="237"/>
      <c r="Y482" s="237"/>
      <c r="Z482" s="237"/>
    </row>
    <row r="483" spans="1:26" ht="15.75">
      <c r="A483" s="290">
        <v>210</v>
      </c>
      <c r="B483" s="144"/>
      <c r="C483" s="140">
        <v>8097</v>
      </c>
      <c r="D483" s="168" t="s">
        <v>445</v>
      </c>
      <c r="E483" s="539">
        <f t="shared" si="164"/>
        <v>0</v>
      </c>
      <c r="F483" s="526"/>
      <c r="G483" s="272"/>
      <c r="H483" s="791"/>
      <c r="I483" s="526"/>
      <c r="J483" s="272"/>
      <c r="K483" s="791"/>
      <c r="L483" s="571">
        <f t="shared" si="165"/>
        <v>0</v>
      </c>
      <c r="M483" s="243">
        <f t="shared" si="156"/>
      </c>
      <c r="N483" s="271"/>
      <c r="Q483" s="237"/>
      <c r="R483" s="237"/>
      <c r="V483" s="237"/>
      <c r="W483" s="237"/>
      <c r="Y483" s="237"/>
      <c r="Z483" s="237"/>
    </row>
    <row r="484" spans="1:26" ht="15.75">
      <c r="A484" s="290">
        <v>215</v>
      </c>
      <c r="B484" s="144"/>
      <c r="C484" s="146">
        <v>8098</v>
      </c>
      <c r="D484" s="159" t="s">
        <v>446</v>
      </c>
      <c r="E484" s="539">
        <f t="shared" si="164"/>
        <v>0</v>
      </c>
      <c r="F484" s="526"/>
      <c r="G484" s="272"/>
      <c r="H484" s="791"/>
      <c r="I484" s="526"/>
      <c r="J484" s="272"/>
      <c r="K484" s="791"/>
      <c r="L484" s="571">
        <f t="shared" si="165"/>
        <v>0</v>
      </c>
      <c r="M484" s="243">
        <f t="shared" si="156"/>
      </c>
      <c r="N484" s="271"/>
      <c r="Q484" s="237"/>
      <c r="R484" s="237"/>
      <c r="V484" s="237"/>
      <c r="W484" s="237"/>
      <c r="Y484" s="237"/>
      <c r="Z484" s="237"/>
    </row>
    <row r="485" spans="1:28" s="274" customFormat="1" ht="33" customHeight="1">
      <c r="A485" s="289">
        <v>220</v>
      </c>
      <c r="B485" s="143">
        <v>8100</v>
      </c>
      <c r="C485" s="865" t="s">
        <v>447</v>
      </c>
      <c r="D485" s="903"/>
      <c r="E485" s="753">
        <f aca="true" t="shared" si="166" ref="E485:L485">SUM(E486:E489)</f>
        <v>0</v>
      </c>
      <c r="F485" s="548">
        <f t="shared" si="166"/>
        <v>0</v>
      </c>
      <c r="G485" s="410">
        <f t="shared" si="166"/>
        <v>0</v>
      </c>
      <c r="H485" s="797">
        <f>SUM(H486:H489)</f>
        <v>0</v>
      </c>
      <c r="I485" s="548">
        <f t="shared" si="166"/>
        <v>0</v>
      </c>
      <c r="J485" s="410">
        <f t="shared" si="166"/>
        <v>0</v>
      </c>
      <c r="K485" s="797">
        <f t="shared" si="166"/>
        <v>0</v>
      </c>
      <c r="L485" s="410">
        <f t="shared" si="166"/>
        <v>0</v>
      </c>
      <c r="M485" s="243">
        <f t="shared" si="156"/>
      </c>
      <c r="N485" s="271"/>
      <c r="S485" s="432"/>
      <c r="AB485" s="237"/>
    </row>
    <row r="486" spans="1:26" ht="31.5">
      <c r="A486" s="290">
        <v>225</v>
      </c>
      <c r="B486" s="139"/>
      <c r="C486" s="148">
        <v>8111</v>
      </c>
      <c r="D486" s="151" t="s">
        <v>448</v>
      </c>
      <c r="E486" s="539">
        <f>F486+G486+H486</f>
        <v>0</v>
      </c>
      <c r="F486" s="526"/>
      <c r="G486" s="272"/>
      <c r="H486" s="791"/>
      <c r="I486" s="526"/>
      <c r="J486" s="272"/>
      <c r="K486" s="791"/>
      <c r="L486" s="571">
        <f>I486+J486+K486</f>
        <v>0</v>
      </c>
      <c r="M486" s="243">
        <f t="shared" si="156"/>
      </c>
      <c r="N486" s="271"/>
      <c r="Q486" s="237"/>
      <c r="R486" s="237"/>
      <c r="V486" s="237"/>
      <c r="W486" s="237"/>
      <c r="Y486" s="237"/>
      <c r="Z486" s="237"/>
    </row>
    <row r="487" spans="1:28" ht="31.5">
      <c r="A487" s="290">
        <v>230</v>
      </c>
      <c r="B487" s="139"/>
      <c r="C487" s="177">
        <v>8112</v>
      </c>
      <c r="D487" s="179" t="s">
        <v>449</v>
      </c>
      <c r="E487" s="539">
        <f>F487+G487+H487</f>
        <v>0</v>
      </c>
      <c r="F487" s="526"/>
      <c r="G487" s="272"/>
      <c r="H487" s="791"/>
      <c r="I487" s="526"/>
      <c r="J487" s="272"/>
      <c r="K487" s="791"/>
      <c r="L487" s="571">
        <f>I487+J487+K487</f>
        <v>0</v>
      </c>
      <c r="M487" s="243">
        <f t="shared" si="156"/>
      </c>
      <c r="N487" s="271"/>
      <c r="Q487" s="237"/>
      <c r="R487" s="237"/>
      <c r="V487" s="237"/>
      <c r="W487" s="237"/>
      <c r="Y487" s="237"/>
      <c r="Z487" s="237"/>
      <c r="AB487" s="274"/>
    </row>
    <row r="488" spans="1:26" ht="31.5">
      <c r="A488" s="290">
        <v>235</v>
      </c>
      <c r="B488" s="147"/>
      <c r="C488" s="140">
        <v>8121</v>
      </c>
      <c r="D488" s="168" t="s">
        <v>450</v>
      </c>
      <c r="E488" s="539">
        <f>F488+G488+H488</f>
        <v>0</v>
      </c>
      <c r="F488" s="526"/>
      <c r="G488" s="272"/>
      <c r="H488" s="791"/>
      <c r="I488" s="526"/>
      <c r="J488" s="272"/>
      <c r="K488" s="791"/>
      <c r="L488" s="571">
        <f>I488+J488+K488</f>
        <v>0</v>
      </c>
      <c r="M488" s="243">
        <f t="shared" si="156"/>
      </c>
      <c r="N488" s="271"/>
      <c r="Q488" s="237"/>
      <c r="R488" s="237"/>
      <c r="V488" s="237"/>
      <c r="W488" s="237"/>
      <c r="Y488" s="237"/>
      <c r="Z488" s="237"/>
    </row>
    <row r="489" spans="1:26" ht="31.5">
      <c r="A489" s="290">
        <v>240</v>
      </c>
      <c r="B489" s="139"/>
      <c r="C489" s="146">
        <v>8122</v>
      </c>
      <c r="D489" s="159" t="s">
        <v>15</v>
      </c>
      <c r="E489" s="539">
        <f>F489+G489+H489</f>
        <v>0</v>
      </c>
      <c r="F489" s="526"/>
      <c r="G489" s="272"/>
      <c r="H489" s="791"/>
      <c r="I489" s="526"/>
      <c r="J489" s="272"/>
      <c r="K489" s="791"/>
      <c r="L489" s="571">
        <f>I489+J489+K489</f>
        <v>0</v>
      </c>
      <c r="M489" s="243">
        <f t="shared" si="156"/>
      </c>
      <c r="N489" s="271"/>
      <c r="Q489" s="237"/>
      <c r="R489" s="237"/>
      <c r="V489" s="237"/>
      <c r="W489" s="237"/>
      <c r="Y489" s="237"/>
      <c r="Z489" s="237"/>
    </row>
    <row r="490" spans="1:28" s="274" customFormat="1" ht="23.25" customHeight="1">
      <c r="A490" s="289">
        <v>245</v>
      </c>
      <c r="B490" s="143">
        <v>8200</v>
      </c>
      <c r="C490" s="922" t="s">
        <v>16</v>
      </c>
      <c r="D490" s="919"/>
      <c r="E490" s="539">
        <f>F490+G490+H490</f>
        <v>0</v>
      </c>
      <c r="F490" s="528"/>
      <c r="G490" s="285"/>
      <c r="H490" s="790"/>
      <c r="I490" s="528"/>
      <c r="J490" s="285"/>
      <c r="K490" s="790"/>
      <c r="L490" s="571">
        <f>I490+J490+K490</f>
        <v>0</v>
      </c>
      <c r="M490" s="243">
        <f t="shared" si="156"/>
      </c>
      <c r="N490" s="271"/>
      <c r="S490" s="432"/>
      <c r="AB490" s="237"/>
    </row>
    <row r="491" spans="1:28" s="274" customFormat="1" ht="15.75">
      <c r="A491" s="289">
        <v>255</v>
      </c>
      <c r="B491" s="143">
        <v>8300</v>
      </c>
      <c r="C491" s="860" t="s">
        <v>17</v>
      </c>
      <c r="D491" s="860"/>
      <c r="E491" s="753">
        <f aca="true" t="shared" si="167" ref="E491:L491">SUM(E492:E499)</f>
        <v>0</v>
      </c>
      <c r="F491" s="548">
        <f t="shared" si="167"/>
        <v>0</v>
      </c>
      <c r="G491" s="410">
        <f t="shared" si="167"/>
        <v>0</v>
      </c>
      <c r="H491" s="797">
        <f>SUM(H492:H499)</f>
        <v>0</v>
      </c>
      <c r="I491" s="548">
        <f t="shared" si="167"/>
        <v>0</v>
      </c>
      <c r="J491" s="410">
        <f t="shared" si="167"/>
        <v>0</v>
      </c>
      <c r="K491" s="797">
        <f t="shared" si="167"/>
        <v>0</v>
      </c>
      <c r="L491" s="410">
        <f t="shared" si="167"/>
        <v>0</v>
      </c>
      <c r="M491" s="243">
        <f t="shared" si="156"/>
      </c>
      <c r="N491" s="271"/>
      <c r="S491" s="432"/>
      <c r="AB491" s="237"/>
    </row>
    <row r="492" spans="1:28" ht="18.75" customHeight="1">
      <c r="A492" s="291">
        <v>260</v>
      </c>
      <c r="B492" s="147"/>
      <c r="C492" s="148">
        <v>8311</v>
      </c>
      <c r="D492" s="151" t="s">
        <v>18</v>
      </c>
      <c r="E492" s="539">
        <f aca="true" t="shared" si="168" ref="E492:E499">F492+G492+H492</f>
        <v>0</v>
      </c>
      <c r="F492" s="526"/>
      <c r="G492" s="272"/>
      <c r="H492" s="791"/>
      <c r="I492" s="526"/>
      <c r="J492" s="272"/>
      <c r="K492" s="791"/>
      <c r="L492" s="571">
        <f aca="true" t="shared" si="169" ref="L492:L555">I492+J492+K492</f>
        <v>0</v>
      </c>
      <c r="M492" s="243">
        <f t="shared" si="156"/>
      </c>
      <c r="N492" s="271"/>
      <c r="Q492" s="237"/>
      <c r="R492" s="237"/>
      <c r="V492" s="237"/>
      <c r="W492" s="237"/>
      <c r="Y492" s="237"/>
      <c r="Z492" s="237"/>
      <c r="AB492" s="274"/>
    </row>
    <row r="493" spans="1:28" ht="18.75" customHeight="1">
      <c r="A493" s="291">
        <v>261</v>
      </c>
      <c r="B493" s="139"/>
      <c r="C493" s="177">
        <v>8312</v>
      </c>
      <c r="D493" s="179" t="s">
        <v>19</v>
      </c>
      <c r="E493" s="539">
        <f t="shared" si="168"/>
        <v>0</v>
      </c>
      <c r="F493" s="526"/>
      <c r="G493" s="272"/>
      <c r="H493" s="791"/>
      <c r="I493" s="526"/>
      <c r="J493" s="272"/>
      <c r="K493" s="791"/>
      <c r="L493" s="571">
        <f t="shared" si="169"/>
        <v>0</v>
      </c>
      <c r="M493" s="243">
        <f t="shared" si="156"/>
      </c>
      <c r="N493" s="271"/>
      <c r="Q493" s="237"/>
      <c r="R493" s="237"/>
      <c r="V493" s="237"/>
      <c r="W493" s="237"/>
      <c r="Y493" s="237"/>
      <c r="Z493" s="237"/>
      <c r="AB493" s="274"/>
    </row>
    <row r="494" spans="1:26" ht="18.75" customHeight="1">
      <c r="A494" s="291">
        <v>262</v>
      </c>
      <c r="B494" s="139"/>
      <c r="C494" s="140">
        <v>8321</v>
      </c>
      <c r="D494" s="168" t="s">
        <v>20</v>
      </c>
      <c r="E494" s="539">
        <f t="shared" si="168"/>
        <v>0</v>
      </c>
      <c r="F494" s="526"/>
      <c r="G494" s="272"/>
      <c r="H494" s="791"/>
      <c r="I494" s="526"/>
      <c r="J494" s="272"/>
      <c r="K494" s="791"/>
      <c r="L494" s="571">
        <f t="shared" si="169"/>
        <v>0</v>
      </c>
      <c r="M494" s="243">
        <f t="shared" si="156"/>
      </c>
      <c r="N494" s="271"/>
      <c r="Q494" s="237"/>
      <c r="R494" s="237"/>
      <c r="V494" s="237"/>
      <c r="W494" s="237"/>
      <c r="Y494" s="237"/>
      <c r="Z494" s="237"/>
    </row>
    <row r="495" spans="1:26" ht="18.75" customHeight="1">
      <c r="A495" s="291">
        <v>263</v>
      </c>
      <c r="B495" s="139"/>
      <c r="C495" s="146">
        <v>8322</v>
      </c>
      <c r="D495" s="159" t="s">
        <v>21</v>
      </c>
      <c r="E495" s="539">
        <f t="shared" si="168"/>
        <v>0</v>
      </c>
      <c r="F495" s="526"/>
      <c r="G495" s="272"/>
      <c r="H495" s="791"/>
      <c r="I495" s="526"/>
      <c r="J495" s="272"/>
      <c r="K495" s="791"/>
      <c r="L495" s="571">
        <f t="shared" si="169"/>
        <v>0</v>
      </c>
      <c r="M495" s="243">
        <f t="shared" si="156"/>
      </c>
      <c r="N495" s="271"/>
      <c r="Q495" s="237"/>
      <c r="R495" s="237"/>
      <c r="V495" s="237"/>
      <c r="W495" s="237"/>
      <c r="Y495" s="237"/>
      <c r="Z495" s="237"/>
    </row>
    <row r="496" spans="1:26" ht="18.75" customHeight="1">
      <c r="A496" s="291">
        <v>264</v>
      </c>
      <c r="B496" s="147"/>
      <c r="C496" s="148">
        <v>8371</v>
      </c>
      <c r="D496" s="151" t="s">
        <v>22</v>
      </c>
      <c r="E496" s="539">
        <f t="shared" si="168"/>
        <v>0</v>
      </c>
      <c r="F496" s="526"/>
      <c r="G496" s="272"/>
      <c r="H496" s="791"/>
      <c r="I496" s="526"/>
      <c r="J496" s="272"/>
      <c r="K496" s="791"/>
      <c r="L496" s="571">
        <f t="shared" si="169"/>
        <v>0</v>
      </c>
      <c r="M496" s="243">
        <f t="shared" si="156"/>
      </c>
      <c r="N496" s="271"/>
      <c r="Q496" s="237"/>
      <c r="R496" s="237"/>
      <c r="V496" s="237"/>
      <c r="W496" s="237"/>
      <c r="Y496" s="237"/>
      <c r="Z496" s="237"/>
    </row>
    <row r="497" spans="1:26" ht="18.75" customHeight="1">
      <c r="A497" s="291">
        <v>265</v>
      </c>
      <c r="B497" s="139"/>
      <c r="C497" s="177">
        <v>8372</v>
      </c>
      <c r="D497" s="179" t="s">
        <v>23</v>
      </c>
      <c r="E497" s="539">
        <f t="shared" si="168"/>
        <v>0</v>
      </c>
      <c r="F497" s="526"/>
      <c r="G497" s="272"/>
      <c r="H497" s="791"/>
      <c r="I497" s="526"/>
      <c r="J497" s="272"/>
      <c r="K497" s="791"/>
      <c r="L497" s="571">
        <f t="shared" si="169"/>
        <v>0</v>
      </c>
      <c r="M497" s="243">
        <f t="shared" si="156"/>
      </c>
      <c r="N497" s="271"/>
      <c r="Q497" s="237"/>
      <c r="R497" s="237"/>
      <c r="V497" s="237"/>
      <c r="W497" s="237"/>
      <c r="Y497" s="237"/>
      <c r="Z497" s="237"/>
    </row>
    <row r="498" spans="1:26" ht="18.75" customHeight="1">
      <c r="A498" s="291">
        <v>266</v>
      </c>
      <c r="B498" s="139"/>
      <c r="C498" s="140">
        <v>8381</v>
      </c>
      <c r="D498" s="168" t="s">
        <v>24</v>
      </c>
      <c r="E498" s="539">
        <f t="shared" si="168"/>
        <v>0</v>
      </c>
      <c r="F498" s="526"/>
      <c r="G498" s="272"/>
      <c r="H498" s="791"/>
      <c r="I498" s="526"/>
      <c r="J498" s="272"/>
      <c r="K498" s="791"/>
      <c r="L498" s="571">
        <f t="shared" si="169"/>
        <v>0</v>
      </c>
      <c r="M498" s="243">
        <f t="shared" si="156"/>
      </c>
      <c r="N498" s="271"/>
      <c r="Q498" s="237"/>
      <c r="R498" s="237"/>
      <c r="V498" s="237"/>
      <c r="W498" s="237"/>
      <c r="Y498" s="237"/>
      <c r="Z498" s="237"/>
    </row>
    <row r="499" spans="1:26" ht="18.75" customHeight="1">
      <c r="A499" s="291">
        <v>267</v>
      </c>
      <c r="B499" s="139"/>
      <c r="C499" s="146">
        <v>8382</v>
      </c>
      <c r="D499" s="159" t="s">
        <v>25</v>
      </c>
      <c r="E499" s="539">
        <f t="shared" si="168"/>
        <v>0</v>
      </c>
      <c r="F499" s="526"/>
      <c r="G499" s="272"/>
      <c r="H499" s="791"/>
      <c r="I499" s="526"/>
      <c r="J499" s="272"/>
      <c r="K499" s="791"/>
      <c r="L499" s="571">
        <f t="shared" si="169"/>
        <v>0</v>
      </c>
      <c r="M499" s="243">
        <f t="shared" si="156"/>
      </c>
      <c r="N499" s="271"/>
      <c r="Q499" s="237"/>
      <c r="R499" s="237"/>
      <c r="V499" s="237"/>
      <c r="W499" s="237"/>
      <c r="Y499" s="237"/>
      <c r="Z499" s="237"/>
    </row>
    <row r="500" spans="1:28" s="274" customFormat="1" ht="15.75">
      <c r="A500" s="289">
        <v>295</v>
      </c>
      <c r="B500" s="143">
        <v>8500</v>
      </c>
      <c r="C500" s="879" t="s">
        <v>26</v>
      </c>
      <c r="D500" s="879"/>
      <c r="E500" s="753">
        <f aca="true" t="shared" si="170" ref="E500:L500">SUM(E501:E503)</f>
        <v>0</v>
      </c>
      <c r="F500" s="548">
        <f t="shared" si="170"/>
        <v>0</v>
      </c>
      <c r="G500" s="410">
        <f t="shared" si="170"/>
        <v>0</v>
      </c>
      <c r="H500" s="797">
        <f>SUM(H501:H503)</f>
        <v>0</v>
      </c>
      <c r="I500" s="548">
        <f t="shared" si="170"/>
        <v>0</v>
      </c>
      <c r="J500" s="410">
        <f t="shared" si="170"/>
        <v>0</v>
      </c>
      <c r="K500" s="797">
        <f t="shared" si="170"/>
        <v>0</v>
      </c>
      <c r="L500" s="410">
        <f t="shared" si="170"/>
        <v>0</v>
      </c>
      <c r="M500" s="243">
        <f t="shared" si="156"/>
      </c>
      <c r="N500" s="271"/>
      <c r="S500" s="432"/>
      <c r="AB500" s="237"/>
    </row>
    <row r="501" spans="1:26" ht="15.75">
      <c r="A501" s="290">
        <v>300</v>
      </c>
      <c r="B501" s="139"/>
      <c r="C501" s="148">
        <v>8501</v>
      </c>
      <c r="D501" s="141" t="s">
        <v>27</v>
      </c>
      <c r="E501" s="539">
        <f>F501+G501+H501</f>
        <v>0</v>
      </c>
      <c r="F501" s="526"/>
      <c r="G501" s="272"/>
      <c r="H501" s="791"/>
      <c r="I501" s="526"/>
      <c r="J501" s="272"/>
      <c r="K501" s="791"/>
      <c r="L501" s="571">
        <f t="shared" si="169"/>
        <v>0</v>
      </c>
      <c r="M501" s="243">
        <f t="shared" si="156"/>
      </c>
      <c r="N501" s="271"/>
      <c r="Q501" s="237"/>
      <c r="R501" s="237"/>
      <c r="V501" s="237"/>
      <c r="W501" s="237"/>
      <c r="Y501" s="237"/>
      <c r="Z501" s="237"/>
    </row>
    <row r="502" spans="1:28" ht="15.75">
      <c r="A502" s="290">
        <v>305</v>
      </c>
      <c r="B502" s="139"/>
      <c r="C502" s="140">
        <v>8502</v>
      </c>
      <c r="D502" s="142" t="s">
        <v>28</v>
      </c>
      <c r="E502" s="539">
        <f>F502+G502+H502</f>
        <v>0</v>
      </c>
      <c r="F502" s="526"/>
      <c r="G502" s="272"/>
      <c r="H502" s="791"/>
      <c r="I502" s="526"/>
      <c r="J502" s="272"/>
      <c r="K502" s="791"/>
      <c r="L502" s="571">
        <f t="shared" si="169"/>
        <v>0</v>
      </c>
      <c r="M502" s="243">
        <f t="shared" si="156"/>
      </c>
      <c r="N502" s="271"/>
      <c r="Q502" s="237"/>
      <c r="R502" s="237"/>
      <c r="V502" s="237"/>
      <c r="W502" s="237"/>
      <c r="Y502" s="237"/>
      <c r="Z502" s="237"/>
      <c r="AB502" s="274"/>
    </row>
    <row r="503" spans="1:26" ht="15.75">
      <c r="A503" s="290">
        <v>310</v>
      </c>
      <c r="B503" s="139"/>
      <c r="C503" s="146">
        <v>8504</v>
      </c>
      <c r="D503" s="159" t="s">
        <v>29</v>
      </c>
      <c r="E503" s="539">
        <f>F503+G503+H503</f>
        <v>0</v>
      </c>
      <c r="F503" s="526"/>
      <c r="G503" s="272"/>
      <c r="H503" s="791"/>
      <c r="I503" s="526"/>
      <c r="J503" s="272"/>
      <c r="K503" s="791"/>
      <c r="L503" s="571">
        <f t="shared" si="169"/>
        <v>0</v>
      </c>
      <c r="M503" s="243">
        <f t="shared" si="156"/>
      </c>
      <c r="N503" s="271"/>
      <c r="Q503" s="237"/>
      <c r="R503" s="237"/>
      <c r="V503" s="237"/>
      <c r="W503" s="237"/>
      <c r="Y503" s="237"/>
      <c r="Z503" s="237"/>
    </row>
    <row r="504" spans="1:28" s="274" customFormat="1" ht="15.75">
      <c r="A504" s="289">
        <v>315</v>
      </c>
      <c r="B504" s="143">
        <v>8600</v>
      </c>
      <c r="C504" s="879" t="s">
        <v>30</v>
      </c>
      <c r="D504" s="879"/>
      <c r="E504" s="753">
        <f aca="true" t="shared" si="171" ref="E504:L504">SUM(E505:E508)</f>
        <v>0</v>
      </c>
      <c r="F504" s="548">
        <f t="shared" si="171"/>
        <v>0</v>
      </c>
      <c r="G504" s="410">
        <f t="shared" si="171"/>
        <v>0</v>
      </c>
      <c r="H504" s="797">
        <f>SUM(H505:H508)</f>
        <v>0</v>
      </c>
      <c r="I504" s="548">
        <f t="shared" si="171"/>
        <v>0</v>
      </c>
      <c r="J504" s="410">
        <f t="shared" si="171"/>
        <v>0</v>
      </c>
      <c r="K504" s="797">
        <f t="shared" si="171"/>
        <v>0</v>
      </c>
      <c r="L504" s="410">
        <f t="shared" si="171"/>
        <v>0</v>
      </c>
      <c r="M504" s="243">
        <f t="shared" si="156"/>
      </c>
      <c r="N504" s="271"/>
      <c r="S504" s="432"/>
      <c r="AB504" s="237"/>
    </row>
    <row r="505" spans="1:26" ht="15.75">
      <c r="A505" s="290">
        <v>320</v>
      </c>
      <c r="B505" s="139"/>
      <c r="C505" s="148">
        <v>8611</v>
      </c>
      <c r="D505" s="141" t="s">
        <v>31</v>
      </c>
      <c r="E505" s="539">
        <f>F505+G505+H505</f>
        <v>0</v>
      </c>
      <c r="F505" s="526"/>
      <c r="G505" s="272"/>
      <c r="H505" s="791"/>
      <c r="I505" s="526"/>
      <c r="J505" s="272"/>
      <c r="K505" s="791"/>
      <c r="L505" s="571">
        <f t="shared" si="169"/>
        <v>0</v>
      </c>
      <c r="M505" s="243">
        <f t="shared" si="156"/>
      </c>
      <c r="N505" s="271"/>
      <c r="Q505" s="237"/>
      <c r="R505" s="237"/>
      <c r="V505" s="237"/>
      <c r="W505" s="237"/>
      <c r="Y505" s="237"/>
      <c r="Z505" s="237"/>
    </row>
    <row r="506" spans="1:28" ht="15.75">
      <c r="A506" s="290">
        <v>325</v>
      </c>
      <c r="B506" s="139"/>
      <c r="C506" s="173">
        <v>8621</v>
      </c>
      <c r="D506" s="174" t="s">
        <v>32</v>
      </c>
      <c r="E506" s="539">
        <f>F506+G506+H506</f>
        <v>0</v>
      </c>
      <c r="F506" s="526"/>
      <c r="G506" s="272"/>
      <c r="H506" s="791"/>
      <c r="I506" s="526"/>
      <c r="J506" s="272"/>
      <c r="K506" s="791"/>
      <c r="L506" s="571">
        <f t="shared" si="169"/>
        <v>0</v>
      </c>
      <c r="M506" s="243">
        <f t="shared" si="156"/>
      </c>
      <c r="N506" s="271"/>
      <c r="Q506" s="237"/>
      <c r="R506" s="237"/>
      <c r="V506" s="237"/>
      <c r="W506" s="237"/>
      <c r="Y506" s="237"/>
      <c r="Z506" s="237"/>
      <c r="AB506" s="274"/>
    </row>
    <row r="507" spans="1:26" ht="31.5">
      <c r="A507" s="290">
        <v>330</v>
      </c>
      <c r="B507" s="139"/>
      <c r="C507" s="140">
        <v>8623</v>
      </c>
      <c r="D507" s="142" t="s">
        <v>33</v>
      </c>
      <c r="E507" s="539">
        <f>F507+G507+H507</f>
        <v>0</v>
      </c>
      <c r="F507" s="526"/>
      <c r="G507" s="272"/>
      <c r="H507" s="791"/>
      <c r="I507" s="526"/>
      <c r="J507" s="272"/>
      <c r="K507" s="791"/>
      <c r="L507" s="571">
        <f t="shared" si="169"/>
        <v>0</v>
      </c>
      <c r="M507" s="243">
        <f t="shared" si="156"/>
      </c>
      <c r="N507" s="271"/>
      <c r="Q507" s="237"/>
      <c r="R507" s="237"/>
      <c r="V507" s="237"/>
      <c r="W507" s="237"/>
      <c r="Y507" s="237"/>
      <c r="Z507" s="237"/>
    </row>
    <row r="508" spans="1:26" ht="15.75">
      <c r="A508" s="290">
        <v>340</v>
      </c>
      <c r="B508" s="139"/>
      <c r="C508" s="220">
        <v>8640</v>
      </c>
      <c r="D508" s="221" t="s">
        <v>957</v>
      </c>
      <c r="E508" s="539">
        <f>F508+G508+H508</f>
        <v>0</v>
      </c>
      <c r="F508" s="526"/>
      <c r="G508" s="272"/>
      <c r="H508" s="791"/>
      <c r="I508" s="526"/>
      <c r="J508" s="272"/>
      <c r="K508" s="791"/>
      <c r="L508" s="571">
        <f t="shared" si="169"/>
        <v>0</v>
      </c>
      <c r="M508" s="243">
        <f t="shared" si="156"/>
      </c>
      <c r="N508" s="271"/>
      <c r="Q508" s="237"/>
      <c r="R508" s="237"/>
      <c r="V508" s="237"/>
      <c r="W508" s="237"/>
      <c r="Y508" s="237"/>
      <c r="Z508" s="237"/>
    </row>
    <row r="509" spans="1:28" s="274" customFormat="1" ht="15.75">
      <c r="A509" s="289">
        <v>295</v>
      </c>
      <c r="B509" s="143">
        <v>8700</v>
      </c>
      <c r="C509" s="879" t="s">
        <v>218</v>
      </c>
      <c r="D509" s="879"/>
      <c r="E509" s="753">
        <f aca="true" t="shared" si="172" ref="E509:L509">SUM(E510:E511)</f>
        <v>0</v>
      </c>
      <c r="F509" s="548">
        <f t="shared" si="172"/>
        <v>0</v>
      </c>
      <c r="G509" s="410">
        <f t="shared" si="172"/>
        <v>0</v>
      </c>
      <c r="H509" s="797">
        <f>SUM(H510:H511)</f>
        <v>0</v>
      </c>
      <c r="I509" s="548">
        <f t="shared" si="172"/>
        <v>0</v>
      </c>
      <c r="J509" s="410">
        <f t="shared" si="172"/>
        <v>0</v>
      </c>
      <c r="K509" s="797">
        <f t="shared" si="172"/>
        <v>0</v>
      </c>
      <c r="L509" s="410">
        <f t="shared" si="172"/>
        <v>0</v>
      </c>
      <c r="M509" s="243">
        <f t="shared" si="156"/>
      </c>
      <c r="N509" s="271"/>
      <c r="S509" s="432"/>
      <c r="AB509" s="237"/>
    </row>
    <row r="510" spans="1:26" ht="15.75">
      <c r="A510" s="290">
        <v>300</v>
      </c>
      <c r="B510" s="139"/>
      <c r="C510" s="148">
        <v>8733</v>
      </c>
      <c r="D510" s="141" t="s">
        <v>451</v>
      </c>
      <c r="E510" s="539">
        <f>F510+G510+H510</f>
        <v>0</v>
      </c>
      <c r="F510" s="526"/>
      <c r="G510" s="272"/>
      <c r="H510" s="791"/>
      <c r="I510" s="526"/>
      <c r="J510" s="272"/>
      <c r="K510" s="791"/>
      <c r="L510" s="571">
        <f t="shared" si="169"/>
        <v>0</v>
      </c>
      <c r="M510" s="243">
        <f t="shared" si="156"/>
      </c>
      <c r="N510" s="271"/>
      <c r="Q510" s="237"/>
      <c r="R510" s="237"/>
      <c r="V510" s="237"/>
      <c r="W510" s="237"/>
      <c r="Y510" s="237"/>
      <c r="Z510" s="237"/>
    </row>
    <row r="511" spans="1:26" ht="15.75">
      <c r="A511" s="290">
        <v>310</v>
      </c>
      <c r="B511" s="139"/>
      <c r="C511" s="146">
        <v>8766</v>
      </c>
      <c r="D511" s="159" t="s">
        <v>452</v>
      </c>
      <c r="E511" s="539">
        <f>F511+G511+H511</f>
        <v>0</v>
      </c>
      <c r="F511" s="526"/>
      <c r="G511" s="272"/>
      <c r="H511" s="791"/>
      <c r="I511" s="526"/>
      <c r="J511" s="272"/>
      <c r="K511" s="791"/>
      <c r="L511" s="571">
        <f t="shared" si="169"/>
        <v>0</v>
      </c>
      <c r="M511" s="243">
        <f t="shared" si="156"/>
      </c>
      <c r="N511" s="271"/>
      <c r="Q511" s="237"/>
      <c r="R511" s="237"/>
      <c r="V511" s="237"/>
      <c r="W511" s="237"/>
      <c r="Y511" s="237"/>
      <c r="Z511" s="237"/>
    </row>
    <row r="512" spans="1:28" s="274" customFormat="1" ht="31.5" customHeight="1">
      <c r="A512" s="289">
        <v>355</v>
      </c>
      <c r="B512" s="143">
        <v>8800</v>
      </c>
      <c r="C512" s="865" t="s">
        <v>219</v>
      </c>
      <c r="D512" s="903"/>
      <c r="E512" s="753">
        <f aca="true" t="shared" si="173" ref="E512:L512">SUM(E513:E518)</f>
        <v>0</v>
      </c>
      <c r="F512" s="548">
        <f t="shared" si="173"/>
        <v>0</v>
      </c>
      <c r="G512" s="410">
        <f t="shared" si="173"/>
        <v>0</v>
      </c>
      <c r="H512" s="797">
        <f>SUM(H513:H518)</f>
        <v>0</v>
      </c>
      <c r="I512" s="548">
        <f t="shared" si="173"/>
        <v>0</v>
      </c>
      <c r="J512" s="410">
        <f t="shared" si="173"/>
        <v>0</v>
      </c>
      <c r="K512" s="797">
        <f t="shared" si="173"/>
        <v>0</v>
      </c>
      <c r="L512" s="410">
        <f t="shared" si="173"/>
        <v>0</v>
      </c>
      <c r="M512" s="243">
        <f t="shared" si="156"/>
      </c>
      <c r="N512" s="271"/>
      <c r="S512" s="432"/>
      <c r="AB512" s="237"/>
    </row>
    <row r="513" spans="1:26" ht="15.75">
      <c r="A513" s="290">
        <v>360</v>
      </c>
      <c r="B513" s="139"/>
      <c r="C513" s="148">
        <v>8801</v>
      </c>
      <c r="D513" s="141" t="s">
        <v>457</v>
      </c>
      <c r="E513" s="539">
        <f aca="true" t="shared" si="174" ref="E513:E518">F513+G513+H513</f>
        <v>0</v>
      </c>
      <c r="F513" s="549"/>
      <c r="G513" s="412"/>
      <c r="H513" s="798"/>
      <c r="I513" s="549"/>
      <c r="J513" s="412"/>
      <c r="K513" s="798"/>
      <c r="L513" s="571">
        <f t="shared" si="169"/>
        <v>0</v>
      </c>
      <c r="M513" s="243">
        <f aca="true" t="shared" si="175" ref="M513:M576">(IF($E513&lt;&gt;0,$M$2,IF($L513&lt;&gt;0,$M$2,"")))</f>
      </c>
      <c r="N513" s="271"/>
      <c r="Q513" s="237"/>
      <c r="R513" s="237"/>
      <c r="V513" s="237"/>
      <c r="W513" s="237"/>
      <c r="Y513" s="237"/>
      <c r="Z513" s="237"/>
    </row>
    <row r="514" spans="1:28" ht="30">
      <c r="A514" s="290">
        <v>365</v>
      </c>
      <c r="B514" s="139"/>
      <c r="C514" s="140">
        <v>8802</v>
      </c>
      <c r="D514" s="142" t="s">
        <v>458</v>
      </c>
      <c r="E514" s="539">
        <f t="shared" si="174"/>
        <v>0</v>
      </c>
      <c r="F514" s="549"/>
      <c r="G514" s="412"/>
      <c r="H514" s="798"/>
      <c r="I514" s="549"/>
      <c r="J514" s="412"/>
      <c r="K514" s="798"/>
      <c r="L514" s="571">
        <f t="shared" si="169"/>
        <v>0</v>
      </c>
      <c r="M514" s="243">
        <f t="shared" si="175"/>
      </c>
      <c r="N514" s="271"/>
      <c r="Q514" s="237"/>
      <c r="R514" s="237"/>
      <c r="V514" s="237"/>
      <c r="W514" s="237"/>
      <c r="Y514" s="237"/>
      <c r="Z514" s="237"/>
      <c r="AB514" s="274"/>
    </row>
    <row r="515" spans="1:28" ht="30">
      <c r="A515" s="290">
        <v>365</v>
      </c>
      <c r="B515" s="139"/>
      <c r="C515" s="140">
        <v>8803</v>
      </c>
      <c r="D515" s="142" t="s">
        <v>1698</v>
      </c>
      <c r="E515" s="539">
        <f t="shared" si="174"/>
        <v>0</v>
      </c>
      <c r="F515" s="549"/>
      <c r="G515" s="412"/>
      <c r="H515" s="798"/>
      <c r="I515" s="549"/>
      <c r="J515" s="412"/>
      <c r="K515" s="798"/>
      <c r="L515" s="571">
        <f t="shared" si="169"/>
        <v>0</v>
      </c>
      <c r="M515" s="243">
        <f t="shared" si="175"/>
      </c>
      <c r="N515" s="271"/>
      <c r="Q515" s="237"/>
      <c r="R515" s="237"/>
      <c r="V515" s="237"/>
      <c r="W515" s="237"/>
      <c r="Y515" s="237"/>
      <c r="Z515" s="237"/>
      <c r="AB515" s="274"/>
    </row>
    <row r="516" spans="1:26" ht="15.75">
      <c r="A516" s="290">
        <v>370</v>
      </c>
      <c r="B516" s="139"/>
      <c r="C516" s="140">
        <v>8804</v>
      </c>
      <c r="D516" s="142" t="s">
        <v>454</v>
      </c>
      <c r="E516" s="539">
        <f t="shared" si="174"/>
        <v>0</v>
      </c>
      <c r="F516" s="549"/>
      <c r="G516" s="412"/>
      <c r="H516" s="798"/>
      <c r="I516" s="549"/>
      <c r="J516" s="412"/>
      <c r="K516" s="798"/>
      <c r="L516" s="571">
        <f t="shared" si="169"/>
        <v>0</v>
      </c>
      <c r="M516" s="243">
        <f t="shared" si="175"/>
      </c>
      <c r="N516" s="271"/>
      <c r="Q516" s="237"/>
      <c r="R516" s="237"/>
      <c r="V516" s="237"/>
      <c r="W516" s="237"/>
      <c r="Y516" s="237"/>
      <c r="Z516" s="237"/>
    </row>
    <row r="517" spans="1:28" ht="30">
      <c r="A517" s="290">
        <v>365</v>
      </c>
      <c r="B517" s="139"/>
      <c r="C517" s="140" t="s">
        <v>453</v>
      </c>
      <c r="D517" s="612" t="s">
        <v>455</v>
      </c>
      <c r="E517" s="539">
        <f t="shared" si="174"/>
        <v>0</v>
      </c>
      <c r="F517" s="549"/>
      <c r="G517" s="412"/>
      <c r="H517" s="798"/>
      <c r="I517" s="549"/>
      <c r="J517" s="412"/>
      <c r="K517" s="798"/>
      <c r="L517" s="571">
        <f t="shared" si="169"/>
        <v>0</v>
      </c>
      <c r="M517" s="243">
        <f t="shared" si="175"/>
      </c>
      <c r="N517" s="271"/>
      <c r="Q517" s="237"/>
      <c r="R517" s="237"/>
      <c r="V517" s="237"/>
      <c r="W517" s="237"/>
      <c r="Y517" s="237"/>
      <c r="Z517" s="237"/>
      <c r="AB517" s="274"/>
    </row>
    <row r="518" spans="1:26" ht="15.75">
      <c r="A518" s="290">
        <v>370</v>
      </c>
      <c r="B518" s="139"/>
      <c r="C518" s="146">
        <v>8809</v>
      </c>
      <c r="D518" s="145" t="s">
        <v>456</v>
      </c>
      <c r="E518" s="539">
        <f t="shared" si="174"/>
        <v>0</v>
      </c>
      <c r="F518" s="549"/>
      <c r="G518" s="412"/>
      <c r="H518" s="798"/>
      <c r="I518" s="549"/>
      <c r="J518" s="412"/>
      <c r="K518" s="798"/>
      <c r="L518" s="571">
        <f t="shared" si="169"/>
        <v>0</v>
      </c>
      <c r="M518" s="243">
        <f t="shared" si="175"/>
      </c>
      <c r="N518" s="271"/>
      <c r="Q518" s="237"/>
      <c r="R518" s="237"/>
      <c r="V518" s="237"/>
      <c r="W518" s="237"/>
      <c r="Y518" s="237"/>
      <c r="Z518" s="237"/>
    </row>
    <row r="519" spans="1:28" s="274" customFormat="1" ht="24" customHeight="1">
      <c r="A519" s="289">
        <v>375</v>
      </c>
      <c r="B519" s="143">
        <v>8900</v>
      </c>
      <c r="C519" s="911" t="s">
        <v>500</v>
      </c>
      <c r="D519" s="912"/>
      <c r="E519" s="753">
        <f aca="true" t="shared" si="176" ref="E519:L519">SUM(E520:E522)</f>
        <v>0</v>
      </c>
      <c r="F519" s="548">
        <f t="shared" si="176"/>
        <v>0</v>
      </c>
      <c r="G519" s="410">
        <f t="shared" si="176"/>
        <v>0</v>
      </c>
      <c r="H519" s="797">
        <f>SUM(H520:H522)</f>
        <v>0</v>
      </c>
      <c r="I519" s="548">
        <f t="shared" si="176"/>
        <v>0</v>
      </c>
      <c r="J519" s="410">
        <f t="shared" si="176"/>
        <v>0</v>
      </c>
      <c r="K519" s="797">
        <f t="shared" si="176"/>
        <v>0</v>
      </c>
      <c r="L519" s="410">
        <f t="shared" si="176"/>
        <v>0</v>
      </c>
      <c r="M519" s="243">
        <f t="shared" si="175"/>
      </c>
      <c r="N519" s="271"/>
      <c r="S519" s="432"/>
      <c r="AB519" s="237"/>
    </row>
    <row r="520" spans="1:26" ht="15.75">
      <c r="A520" s="290">
        <v>380</v>
      </c>
      <c r="B520" s="157"/>
      <c r="C520" s="148">
        <v>8901</v>
      </c>
      <c r="D520" s="141" t="s">
        <v>1699</v>
      </c>
      <c r="E520" s="539">
        <f aca="true" t="shared" si="177" ref="E520:E583">F520+G520+H520</f>
        <v>0</v>
      </c>
      <c r="F520" s="561"/>
      <c r="G520" s="222"/>
      <c r="H520" s="804"/>
      <c r="I520" s="561"/>
      <c r="J520" s="222"/>
      <c r="K520" s="804"/>
      <c r="L520" s="571">
        <f t="shared" si="169"/>
        <v>0</v>
      </c>
      <c r="M520" s="243">
        <f t="shared" si="175"/>
      </c>
      <c r="N520" s="271"/>
      <c r="Q520" s="237"/>
      <c r="R520" s="237"/>
      <c r="V520" s="237"/>
      <c r="W520" s="237"/>
      <c r="Y520" s="237"/>
      <c r="Z520" s="237"/>
    </row>
    <row r="521" spans="1:28" ht="30">
      <c r="A521" s="290">
        <v>385</v>
      </c>
      <c r="B521" s="157"/>
      <c r="C521" s="140">
        <v>8902</v>
      </c>
      <c r="D521" s="142" t="s">
        <v>1700</v>
      </c>
      <c r="E521" s="539">
        <f t="shared" si="177"/>
        <v>0</v>
      </c>
      <c r="F521" s="561"/>
      <c r="G521" s="222"/>
      <c r="H521" s="804"/>
      <c r="I521" s="561"/>
      <c r="J521" s="222"/>
      <c r="K521" s="804"/>
      <c r="L521" s="571">
        <f t="shared" si="169"/>
        <v>0</v>
      </c>
      <c r="M521" s="243">
        <f t="shared" si="175"/>
      </c>
      <c r="N521" s="271"/>
      <c r="Q521" s="237"/>
      <c r="R521" s="237"/>
      <c r="V521" s="237"/>
      <c r="W521" s="237"/>
      <c r="Y521" s="237"/>
      <c r="Z521" s="237"/>
      <c r="AB521" s="274"/>
    </row>
    <row r="522" spans="1:26" ht="30">
      <c r="A522" s="290">
        <v>390</v>
      </c>
      <c r="B522" s="157"/>
      <c r="C522" s="146">
        <v>8903</v>
      </c>
      <c r="D522" s="145" t="s">
        <v>1257</v>
      </c>
      <c r="E522" s="539">
        <f t="shared" si="177"/>
        <v>0</v>
      </c>
      <c r="F522" s="561"/>
      <c r="G522" s="222"/>
      <c r="H522" s="804"/>
      <c r="I522" s="561"/>
      <c r="J522" s="222"/>
      <c r="K522" s="804"/>
      <c r="L522" s="571">
        <f t="shared" si="169"/>
        <v>0</v>
      </c>
      <c r="M522" s="243">
        <f t="shared" si="175"/>
      </c>
      <c r="N522" s="271"/>
      <c r="Q522" s="237"/>
      <c r="R522" s="237"/>
      <c r="V522" s="237"/>
      <c r="W522" s="237"/>
      <c r="Y522" s="237"/>
      <c r="Z522" s="237"/>
    </row>
    <row r="523" spans="1:28" s="274" customFormat="1" ht="15.75">
      <c r="A523" s="289">
        <v>395</v>
      </c>
      <c r="B523" s="143">
        <v>9000</v>
      </c>
      <c r="C523" s="861" t="s">
        <v>961</v>
      </c>
      <c r="D523" s="861"/>
      <c r="E523" s="539">
        <f t="shared" si="177"/>
        <v>0</v>
      </c>
      <c r="F523" s="528"/>
      <c r="G523" s="285"/>
      <c r="H523" s="790"/>
      <c r="I523" s="528"/>
      <c r="J523" s="285"/>
      <c r="K523" s="790"/>
      <c r="L523" s="571">
        <f t="shared" si="169"/>
        <v>0</v>
      </c>
      <c r="M523" s="243">
        <f t="shared" si="175"/>
      </c>
      <c r="N523" s="271"/>
      <c r="S523" s="432"/>
      <c r="AB523" s="237"/>
    </row>
    <row r="524" spans="1:28" s="274" customFormat="1" ht="33" customHeight="1">
      <c r="A524" s="289">
        <v>405</v>
      </c>
      <c r="B524" s="143">
        <v>9100</v>
      </c>
      <c r="C524" s="913" t="s">
        <v>1701</v>
      </c>
      <c r="D524" s="913"/>
      <c r="E524" s="753">
        <f aca="true" t="shared" si="178" ref="E524:L524">SUM(E525:E528)</f>
        <v>0</v>
      </c>
      <c r="F524" s="548">
        <f t="shared" si="178"/>
        <v>0</v>
      </c>
      <c r="G524" s="410">
        <f t="shared" si="178"/>
        <v>0</v>
      </c>
      <c r="H524" s="797">
        <f>SUM(H525:H528)</f>
        <v>0</v>
      </c>
      <c r="I524" s="548">
        <f t="shared" si="178"/>
        <v>0</v>
      </c>
      <c r="J524" s="410">
        <f t="shared" si="178"/>
        <v>0</v>
      </c>
      <c r="K524" s="797">
        <f t="shared" si="178"/>
        <v>0</v>
      </c>
      <c r="L524" s="410">
        <f t="shared" si="178"/>
        <v>0</v>
      </c>
      <c r="M524" s="243">
        <f t="shared" si="175"/>
      </c>
      <c r="N524" s="271"/>
      <c r="S524" s="432"/>
      <c r="AB524" s="237"/>
    </row>
    <row r="525" spans="1:28" ht="15.75">
      <c r="A525" s="290">
        <v>410</v>
      </c>
      <c r="B525" s="139"/>
      <c r="C525" s="148">
        <v>9111</v>
      </c>
      <c r="D525" s="151" t="s">
        <v>962</v>
      </c>
      <c r="E525" s="539">
        <f t="shared" si="177"/>
        <v>0</v>
      </c>
      <c r="F525" s="526"/>
      <c r="G525" s="272"/>
      <c r="H525" s="791"/>
      <c r="I525" s="526"/>
      <c r="J525" s="272"/>
      <c r="K525" s="791"/>
      <c r="L525" s="571">
        <f t="shared" si="169"/>
        <v>0</v>
      </c>
      <c r="M525" s="243">
        <f t="shared" si="175"/>
      </c>
      <c r="N525" s="271"/>
      <c r="Q525" s="237"/>
      <c r="R525" s="237"/>
      <c r="V525" s="237"/>
      <c r="W525" s="237"/>
      <c r="Y525" s="237"/>
      <c r="Z525" s="237"/>
      <c r="AB525" s="274"/>
    </row>
    <row r="526" spans="1:28" ht="15.75">
      <c r="A526" s="290">
        <v>415</v>
      </c>
      <c r="B526" s="139"/>
      <c r="C526" s="140">
        <v>9112</v>
      </c>
      <c r="D526" s="168" t="s">
        <v>963</v>
      </c>
      <c r="E526" s="539">
        <f t="shared" si="177"/>
        <v>0</v>
      </c>
      <c r="F526" s="526"/>
      <c r="G526" s="272"/>
      <c r="H526" s="791"/>
      <c r="I526" s="526"/>
      <c r="J526" s="272"/>
      <c r="K526" s="791"/>
      <c r="L526" s="571">
        <f t="shared" si="169"/>
        <v>0</v>
      </c>
      <c r="M526" s="243">
        <f t="shared" si="175"/>
      </c>
      <c r="N526" s="271"/>
      <c r="Q526" s="237"/>
      <c r="R526" s="237"/>
      <c r="V526" s="237"/>
      <c r="W526" s="237"/>
      <c r="Y526" s="237"/>
      <c r="Z526" s="237"/>
      <c r="AB526" s="274"/>
    </row>
    <row r="527" spans="1:26" ht="15.75">
      <c r="A527" s="290">
        <v>420</v>
      </c>
      <c r="B527" s="139"/>
      <c r="C527" s="140">
        <v>9121</v>
      </c>
      <c r="D527" s="168" t="s">
        <v>964</v>
      </c>
      <c r="E527" s="539">
        <f t="shared" si="177"/>
        <v>0</v>
      </c>
      <c r="F527" s="526"/>
      <c r="G527" s="272"/>
      <c r="H527" s="791"/>
      <c r="I527" s="526"/>
      <c r="J527" s="272"/>
      <c r="K527" s="791"/>
      <c r="L527" s="571">
        <f t="shared" si="169"/>
        <v>0</v>
      </c>
      <c r="M527" s="243">
        <f t="shared" si="175"/>
      </c>
      <c r="N527" s="271"/>
      <c r="Q527" s="237"/>
      <c r="R527" s="237"/>
      <c r="V527" s="237"/>
      <c r="W527" s="237"/>
      <c r="Y527" s="237"/>
      <c r="Z527" s="237"/>
    </row>
    <row r="528" spans="1:26" ht="15.75">
      <c r="A528" s="290">
        <v>425</v>
      </c>
      <c r="B528" s="139"/>
      <c r="C528" s="146">
        <v>9122</v>
      </c>
      <c r="D528" s="159" t="s">
        <v>965</v>
      </c>
      <c r="E528" s="539">
        <f t="shared" si="177"/>
        <v>0</v>
      </c>
      <c r="F528" s="526"/>
      <c r="G528" s="272"/>
      <c r="H528" s="791"/>
      <c r="I528" s="526"/>
      <c r="J528" s="272"/>
      <c r="K528" s="791"/>
      <c r="L528" s="571">
        <f t="shared" si="169"/>
        <v>0</v>
      </c>
      <c r="M528" s="243">
        <f t="shared" si="175"/>
      </c>
      <c r="N528" s="271"/>
      <c r="Q528" s="237"/>
      <c r="R528" s="237"/>
      <c r="V528" s="237"/>
      <c r="W528" s="237"/>
      <c r="Y528" s="237"/>
      <c r="Z528" s="237"/>
    </row>
    <row r="529" spans="1:28" s="274" customFormat="1" ht="31.5" customHeight="1">
      <c r="A529" s="289">
        <v>430</v>
      </c>
      <c r="B529" s="143">
        <v>9200</v>
      </c>
      <c r="C529" s="917" t="s">
        <v>966</v>
      </c>
      <c r="D529" s="903"/>
      <c r="E529" s="753">
        <f aca="true" t="shared" si="179" ref="E529:L529">+E530+E531</f>
        <v>0</v>
      </c>
      <c r="F529" s="548">
        <f t="shared" si="179"/>
        <v>0</v>
      </c>
      <c r="G529" s="410">
        <f t="shared" si="179"/>
        <v>0</v>
      </c>
      <c r="H529" s="797">
        <f>+H530+H531</f>
        <v>0</v>
      </c>
      <c r="I529" s="548">
        <f t="shared" si="179"/>
        <v>0</v>
      </c>
      <c r="J529" s="410">
        <f t="shared" si="179"/>
        <v>0</v>
      </c>
      <c r="K529" s="797">
        <f t="shared" si="179"/>
        <v>0</v>
      </c>
      <c r="L529" s="410">
        <f t="shared" si="179"/>
        <v>0</v>
      </c>
      <c r="M529" s="243">
        <f t="shared" si="175"/>
      </c>
      <c r="N529" s="271"/>
      <c r="S529" s="432"/>
      <c r="AB529" s="237"/>
    </row>
    <row r="530" spans="1:26" ht="15.75">
      <c r="A530" s="290">
        <v>435</v>
      </c>
      <c r="B530" s="139"/>
      <c r="C530" s="148">
        <v>9201</v>
      </c>
      <c r="D530" s="141" t="s">
        <v>967</v>
      </c>
      <c r="E530" s="539">
        <f t="shared" si="177"/>
        <v>0</v>
      </c>
      <c r="F530" s="549"/>
      <c r="G530" s="412"/>
      <c r="H530" s="798"/>
      <c r="I530" s="549"/>
      <c r="J530" s="412"/>
      <c r="K530" s="798"/>
      <c r="L530" s="571">
        <f t="shared" si="169"/>
        <v>0</v>
      </c>
      <c r="M530" s="243">
        <f t="shared" si="175"/>
      </c>
      <c r="N530" s="271"/>
      <c r="Q530" s="237"/>
      <c r="R530" s="237"/>
      <c r="V530" s="237"/>
      <c r="W530" s="237"/>
      <c r="Y530" s="237"/>
      <c r="Z530" s="237"/>
    </row>
    <row r="531" spans="1:28" ht="15.75">
      <c r="A531" s="305">
        <v>440</v>
      </c>
      <c r="B531" s="139"/>
      <c r="C531" s="146">
        <v>9202</v>
      </c>
      <c r="D531" s="145" t="s">
        <v>968</v>
      </c>
      <c r="E531" s="539">
        <f t="shared" si="177"/>
        <v>0</v>
      </c>
      <c r="F531" s="549"/>
      <c r="G531" s="412"/>
      <c r="H531" s="798"/>
      <c r="I531" s="549"/>
      <c r="J531" s="412"/>
      <c r="K531" s="798"/>
      <c r="L531" s="571">
        <f t="shared" si="169"/>
        <v>0</v>
      </c>
      <c r="M531" s="243">
        <f t="shared" si="175"/>
      </c>
      <c r="N531" s="271"/>
      <c r="Q531" s="237"/>
      <c r="R531" s="237"/>
      <c r="V531" s="237"/>
      <c r="W531" s="237"/>
      <c r="Y531" s="237"/>
      <c r="Z531" s="237"/>
      <c r="AB531" s="274"/>
    </row>
    <row r="532" spans="1:28" s="274" customFormat="1" ht="15.75">
      <c r="A532" s="358">
        <v>445</v>
      </c>
      <c r="B532" s="143">
        <v>9300</v>
      </c>
      <c r="C532" s="879" t="s">
        <v>969</v>
      </c>
      <c r="D532" s="879"/>
      <c r="E532" s="753">
        <f aca="true" t="shared" si="180" ref="E532:L532">SUM(E533:E553)</f>
        <v>72448</v>
      </c>
      <c r="F532" s="548">
        <f t="shared" si="180"/>
        <v>0</v>
      </c>
      <c r="G532" s="410">
        <f t="shared" si="180"/>
        <v>72448</v>
      </c>
      <c r="H532" s="797">
        <f>SUM(H533:H553)</f>
        <v>0</v>
      </c>
      <c r="I532" s="548">
        <f t="shared" si="180"/>
        <v>0</v>
      </c>
      <c r="J532" s="410">
        <f t="shared" si="180"/>
        <v>91088</v>
      </c>
      <c r="K532" s="797">
        <f t="shared" si="180"/>
        <v>0</v>
      </c>
      <c r="L532" s="410">
        <f t="shared" si="180"/>
        <v>91088</v>
      </c>
      <c r="M532" s="243">
        <f t="shared" si="175"/>
        <v>1</v>
      </c>
      <c r="N532" s="271"/>
      <c r="S532" s="432"/>
      <c r="AB532" s="237"/>
    </row>
    <row r="533" spans="1:26" ht="15.75">
      <c r="A533" s="305">
        <v>450</v>
      </c>
      <c r="B533" s="139"/>
      <c r="C533" s="148">
        <v>9301</v>
      </c>
      <c r="D533" s="151" t="s">
        <v>1702</v>
      </c>
      <c r="E533" s="539">
        <f t="shared" si="177"/>
        <v>0</v>
      </c>
      <c r="F533" s="549"/>
      <c r="G533" s="412"/>
      <c r="H533" s="798"/>
      <c r="I533" s="549"/>
      <c r="J533" s="412"/>
      <c r="K533" s="798"/>
      <c r="L533" s="571">
        <f t="shared" si="169"/>
        <v>0</v>
      </c>
      <c r="M533" s="243">
        <f t="shared" si="175"/>
      </c>
      <c r="N533" s="271"/>
      <c r="Q533" s="237"/>
      <c r="R533" s="237"/>
      <c r="V533" s="237"/>
      <c r="W533" s="237"/>
      <c r="Y533" s="237"/>
      <c r="Z533" s="237"/>
    </row>
    <row r="534" spans="1:26" ht="30.75" customHeight="1">
      <c r="A534" s="305">
        <v>450</v>
      </c>
      <c r="B534" s="139"/>
      <c r="C534" s="140">
        <v>9310</v>
      </c>
      <c r="D534" s="613" t="s">
        <v>970</v>
      </c>
      <c r="E534" s="539">
        <f t="shared" si="177"/>
        <v>72448</v>
      </c>
      <c r="F534" s="549">
        <v>0</v>
      </c>
      <c r="G534" s="412">
        <v>72448</v>
      </c>
      <c r="H534" s="798"/>
      <c r="I534" s="549">
        <v>0</v>
      </c>
      <c r="J534" s="412">
        <v>91088</v>
      </c>
      <c r="K534" s="798"/>
      <c r="L534" s="571">
        <f t="shared" si="169"/>
        <v>91088</v>
      </c>
      <c r="M534" s="243">
        <f t="shared" si="175"/>
        <v>1</v>
      </c>
      <c r="N534" s="271"/>
      <c r="Q534" s="237"/>
      <c r="R534" s="237"/>
      <c r="V534" s="237"/>
      <c r="W534" s="237"/>
      <c r="Y534" s="237"/>
      <c r="Z534" s="237"/>
    </row>
    <row r="535" spans="1:28" s="303" customFormat="1" ht="15.75">
      <c r="A535" s="438">
        <v>451</v>
      </c>
      <c r="B535" s="139"/>
      <c r="C535" s="223">
        <v>9317</v>
      </c>
      <c r="D535" s="555" t="s">
        <v>1703</v>
      </c>
      <c r="E535" s="539">
        <f t="shared" si="177"/>
        <v>0</v>
      </c>
      <c r="F535" s="549"/>
      <c r="G535" s="412"/>
      <c r="H535" s="798"/>
      <c r="I535" s="549"/>
      <c r="J535" s="412"/>
      <c r="K535" s="798"/>
      <c r="L535" s="571">
        <f t="shared" si="169"/>
        <v>0</v>
      </c>
      <c r="M535" s="243">
        <f t="shared" si="175"/>
      </c>
      <c r="N535" s="271"/>
      <c r="AB535" s="274"/>
    </row>
    <row r="536" spans="1:28" s="303" customFormat="1" ht="15.75">
      <c r="A536" s="438">
        <v>452</v>
      </c>
      <c r="B536" s="139"/>
      <c r="C536" s="223">
        <v>9318</v>
      </c>
      <c r="D536" s="555" t="s">
        <v>1704</v>
      </c>
      <c r="E536" s="539">
        <f t="shared" si="177"/>
        <v>0</v>
      </c>
      <c r="F536" s="549"/>
      <c r="G536" s="412"/>
      <c r="H536" s="798"/>
      <c r="I536" s="549"/>
      <c r="J536" s="412"/>
      <c r="K536" s="798"/>
      <c r="L536" s="571">
        <f t="shared" si="169"/>
        <v>0</v>
      </c>
      <c r="M536" s="243">
        <f t="shared" si="175"/>
      </c>
      <c r="N536" s="271"/>
      <c r="AB536" s="237"/>
    </row>
    <row r="537" spans="1:28" ht="31.5">
      <c r="A537" s="409">
        <v>456</v>
      </c>
      <c r="B537" s="139"/>
      <c r="C537" s="140">
        <v>9321</v>
      </c>
      <c r="D537" s="162" t="s">
        <v>971</v>
      </c>
      <c r="E537" s="539">
        <f t="shared" si="177"/>
        <v>0</v>
      </c>
      <c r="F537" s="549"/>
      <c r="G537" s="412"/>
      <c r="H537" s="798"/>
      <c r="I537" s="549"/>
      <c r="J537" s="412"/>
      <c r="K537" s="798"/>
      <c r="L537" s="571">
        <f t="shared" si="169"/>
        <v>0</v>
      </c>
      <c r="M537" s="243">
        <f t="shared" si="175"/>
      </c>
      <c r="N537" s="271"/>
      <c r="Q537" s="237"/>
      <c r="R537" s="237"/>
      <c r="V537" s="237"/>
      <c r="W537" s="237"/>
      <c r="Y537" s="237"/>
      <c r="Z537" s="237"/>
      <c r="AB537" s="303"/>
    </row>
    <row r="538" spans="1:28" ht="31.5">
      <c r="A538" s="409">
        <v>457</v>
      </c>
      <c r="B538" s="139"/>
      <c r="C538" s="140">
        <v>9322</v>
      </c>
      <c r="D538" s="162" t="s">
        <v>1716</v>
      </c>
      <c r="E538" s="539">
        <f t="shared" si="177"/>
        <v>0</v>
      </c>
      <c r="F538" s="549"/>
      <c r="G538" s="412"/>
      <c r="H538" s="798"/>
      <c r="I538" s="549"/>
      <c r="J538" s="412"/>
      <c r="K538" s="798"/>
      <c r="L538" s="571">
        <f t="shared" si="169"/>
        <v>0</v>
      </c>
      <c r="M538" s="243">
        <f t="shared" si="175"/>
      </c>
      <c r="N538" s="271"/>
      <c r="Q538" s="237"/>
      <c r="R538" s="237"/>
      <c r="V538" s="237"/>
      <c r="W538" s="237"/>
      <c r="Y538" s="237"/>
      <c r="Z538" s="237"/>
      <c r="AB538" s="303"/>
    </row>
    <row r="539" spans="1:26" ht="31.5">
      <c r="A539" s="409">
        <v>458</v>
      </c>
      <c r="B539" s="139"/>
      <c r="C539" s="140">
        <v>9323</v>
      </c>
      <c r="D539" s="162" t="s">
        <v>1717</v>
      </c>
      <c r="E539" s="539">
        <f t="shared" si="177"/>
        <v>0</v>
      </c>
      <c r="F539" s="549"/>
      <c r="G539" s="412"/>
      <c r="H539" s="798"/>
      <c r="I539" s="549"/>
      <c r="J539" s="412"/>
      <c r="K539" s="798"/>
      <c r="L539" s="571">
        <f t="shared" si="169"/>
        <v>0</v>
      </c>
      <c r="M539" s="243">
        <f t="shared" si="175"/>
      </c>
      <c r="N539" s="271"/>
      <c r="Q539" s="237"/>
      <c r="R539" s="237"/>
      <c r="V539" s="237"/>
      <c r="W539" s="237"/>
      <c r="Y539" s="237"/>
      <c r="Z539" s="237"/>
    </row>
    <row r="540" spans="1:26" ht="31.5">
      <c r="A540" s="409">
        <v>459</v>
      </c>
      <c r="B540" s="139"/>
      <c r="C540" s="140">
        <v>9324</v>
      </c>
      <c r="D540" s="162" t="s">
        <v>1718</v>
      </c>
      <c r="E540" s="539">
        <f t="shared" si="177"/>
        <v>0</v>
      </c>
      <c r="F540" s="549"/>
      <c r="G540" s="412"/>
      <c r="H540" s="798"/>
      <c r="I540" s="549"/>
      <c r="J540" s="412"/>
      <c r="K540" s="798"/>
      <c r="L540" s="571">
        <f t="shared" si="169"/>
        <v>0</v>
      </c>
      <c r="M540" s="243">
        <f t="shared" si="175"/>
      </c>
      <c r="N540" s="271"/>
      <c r="Q540" s="237"/>
      <c r="R540" s="237"/>
      <c r="V540" s="237"/>
      <c r="W540" s="237"/>
      <c r="Y540" s="237"/>
      <c r="Z540" s="237"/>
    </row>
    <row r="541" spans="1:26" ht="15.75">
      <c r="A541" s="409">
        <v>460</v>
      </c>
      <c r="B541" s="139"/>
      <c r="C541" s="140">
        <v>9325</v>
      </c>
      <c r="D541" s="162" t="s">
        <v>1719</v>
      </c>
      <c r="E541" s="539">
        <f t="shared" si="177"/>
        <v>0</v>
      </c>
      <c r="F541" s="549"/>
      <c r="G541" s="412"/>
      <c r="H541" s="798"/>
      <c r="I541" s="549"/>
      <c r="J541" s="412"/>
      <c r="K541" s="798"/>
      <c r="L541" s="571">
        <f t="shared" si="169"/>
        <v>0</v>
      </c>
      <c r="M541" s="243">
        <f t="shared" si="175"/>
      </c>
      <c r="N541" s="271"/>
      <c r="Q541" s="237"/>
      <c r="R541" s="237"/>
      <c r="V541" s="237"/>
      <c r="W541" s="237"/>
      <c r="Y541" s="237"/>
      <c r="Z541" s="237"/>
    </row>
    <row r="542" spans="1:26" ht="15.75">
      <c r="A542" s="409">
        <v>461</v>
      </c>
      <c r="B542" s="139"/>
      <c r="C542" s="140">
        <v>9326</v>
      </c>
      <c r="D542" s="162" t="s">
        <v>1720</v>
      </c>
      <c r="E542" s="539">
        <f t="shared" si="177"/>
        <v>0</v>
      </c>
      <c r="F542" s="549"/>
      <c r="G542" s="412"/>
      <c r="H542" s="798"/>
      <c r="I542" s="549"/>
      <c r="J542" s="412"/>
      <c r="K542" s="798"/>
      <c r="L542" s="571">
        <f t="shared" si="169"/>
        <v>0</v>
      </c>
      <c r="M542" s="243">
        <f t="shared" si="175"/>
      </c>
      <c r="N542" s="271"/>
      <c r="Q542" s="237"/>
      <c r="R542" s="237"/>
      <c r="V542" s="237"/>
      <c r="W542" s="237"/>
      <c r="Y542" s="237"/>
      <c r="Z542" s="237"/>
    </row>
    <row r="543" spans="1:26" ht="30.75" customHeight="1">
      <c r="A543" s="305"/>
      <c r="B543" s="139"/>
      <c r="C543" s="140">
        <v>9327</v>
      </c>
      <c r="D543" s="162" t="s">
        <v>1721</v>
      </c>
      <c r="E543" s="539">
        <f t="shared" si="177"/>
        <v>0</v>
      </c>
      <c r="F543" s="549"/>
      <c r="G543" s="412"/>
      <c r="H543" s="798"/>
      <c r="I543" s="549"/>
      <c r="J543" s="412"/>
      <c r="K543" s="798"/>
      <c r="L543" s="571">
        <f t="shared" si="169"/>
        <v>0</v>
      </c>
      <c r="M543" s="243">
        <f t="shared" si="175"/>
      </c>
      <c r="N543" s="271"/>
      <c r="Q543" s="237"/>
      <c r="R543" s="237"/>
      <c r="V543" s="237"/>
      <c r="W543" s="237"/>
      <c r="Y543" s="237"/>
      <c r="Z543" s="237"/>
    </row>
    <row r="544" spans="1:26" ht="15.75">
      <c r="A544" s="305"/>
      <c r="B544" s="139"/>
      <c r="C544" s="140">
        <v>9328</v>
      </c>
      <c r="D544" s="162" t="s">
        <v>1722</v>
      </c>
      <c r="E544" s="539">
        <f t="shared" si="177"/>
        <v>0</v>
      </c>
      <c r="F544" s="549"/>
      <c r="G544" s="412"/>
      <c r="H544" s="798"/>
      <c r="I544" s="549"/>
      <c r="J544" s="412"/>
      <c r="K544" s="798"/>
      <c r="L544" s="571">
        <f t="shared" si="169"/>
        <v>0</v>
      </c>
      <c r="M544" s="243">
        <f t="shared" si="175"/>
      </c>
      <c r="N544" s="271"/>
      <c r="Q544" s="237"/>
      <c r="R544" s="237"/>
      <c r="V544" s="237"/>
      <c r="W544" s="237"/>
      <c r="Y544" s="237"/>
      <c r="Z544" s="237"/>
    </row>
    <row r="545" spans="1:26" ht="30">
      <c r="A545" s="409">
        <v>462</v>
      </c>
      <c r="B545" s="139"/>
      <c r="C545" s="140">
        <v>9330</v>
      </c>
      <c r="D545" s="142" t="s">
        <v>1723</v>
      </c>
      <c r="E545" s="539">
        <f t="shared" si="177"/>
        <v>0</v>
      </c>
      <c r="F545" s="549"/>
      <c r="G545" s="412"/>
      <c r="H545" s="798"/>
      <c r="I545" s="549"/>
      <c r="J545" s="412"/>
      <c r="K545" s="798"/>
      <c r="L545" s="571">
        <f t="shared" si="169"/>
        <v>0</v>
      </c>
      <c r="M545" s="243">
        <f t="shared" si="175"/>
      </c>
      <c r="N545" s="271"/>
      <c r="Q545" s="237"/>
      <c r="R545" s="237"/>
      <c r="V545" s="237"/>
      <c r="W545" s="237"/>
      <c r="Y545" s="237"/>
      <c r="Z545" s="237"/>
    </row>
    <row r="546" spans="1:26" ht="31.5">
      <c r="A546" s="305"/>
      <c r="B546" s="139"/>
      <c r="C546" s="140">
        <v>9336</v>
      </c>
      <c r="D546" s="162" t="s">
        <v>1705</v>
      </c>
      <c r="E546" s="539">
        <f t="shared" si="177"/>
        <v>0</v>
      </c>
      <c r="F546" s="549"/>
      <c r="G546" s="412"/>
      <c r="H546" s="798"/>
      <c r="I546" s="549"/>
      <c r="J546" s="412"/>
      <c r="K546" s="798"/>
      <c r="L546" s="571">
        <f t="shared" si="169"/>
        <v>0</v>
      </c>
      <c r="M546" s="243">
        <f t="shared" si="175"/>
      </c>
      <c r="N546" s="271"/>
      <c r="Q546" s="237"/>
      <c r="R546" s="237"/>
      <c r="V546" s="237"/>
      <c r="W546" s="237"/>
      <c r="Y546" s="237"/>
      <c r="Z546" s="237"/>
    </row>
    <row r="547" spans="1:26" ht="30">
      <c r="A547" s="409">
        <v>462</v>
      </c>
      <c r="B547" s="139"/>
      <c r="C547" s="140">
        <v>9337</v>
      </c>
      <c r="D547" s="142" t="s">
        <v>1706</v>
      </c>
      <c r="E547" s="539">
        <f t="shared" si="177"/>
        <v>0</v>
      </c>
      <c r="F547" s="549"/>
      <c r="G547" s="412"/>
      <c r="H547" s="798"/>
      <c r="I547" s="549"/>
      <c r="J547" s="412"/>
      <c r="K547" s="798"/>
      <c r="L547" s="571">
        <f t="shared" si="169"/>
        <v>0</v>
      </c>
      <c r="M547" s="243">
        <f t="shared" si="175"/>
      </c>
      <c r="N547" s="271"/>
      <c r="Q547" s="237"/>
      <c r="R547" s="237"/>
      <c r="V547" s="237"/>
      <c r="W547" s="237"/>
      <c r="Y547" s="237"/>
      <c r="Z547" s="237"/>
    </row>
    <row r="548" spans="1:26" ht="15.75">
      <c r="A548" s="305"/>
      <c r="B548" s="139"/>
      <c r="C548" s="140">
        <v>9338</v>
      </c>
      <c r="D548" s="162" t="s">
        <v>1258</v>
      </c>
      <c r="E548" s="539">
        <f t="shared" si="177"/>
        <v>0</v>
      </c>
      <c r="F548" s="549"/>
      <c r="G548" s="412"/>
      <c r="H548" s="798"/>
      <c r="I548" s="549"/>
      <c r="J548" s="412"/>
      <c r="K548" s="798"/>
      <c r="L548" s="571">
        <f t="shared" si="169"/>
        <v>0</v>
      </c>
      <c r="M548" s="243">
        <f t="shared" si="175"/>
      </c>
      <c r="N548" s="271"/>
      <c r="Q548" s="237"/>
      <c r="R548" s="237"/>
      <c r="V548" s="237"/>
      <c r="W548" s="237"/>
      <c r="Y548" s="237"/>
      <c r="Z548" s="237"/>
    </row>
    <row r="549" spans="1:26" ht="15.75">
      <c r="A549" s="409">
        <v>462</v>
      </c>
      <c r="B549" s="139"/>
      <c r="C549" s="140">
        <v>9339</v>
      </c>
      <c r="D549" s="142" t="s">
        <v>1259</v>
      </c>
      <c r="E549" s="539">
        <f t="shared" si="177"/>
        <v>0</v>
      </c>
      <c r="F549" s="549"/>
      <c r="G549" s="412"/>
      <c r="H549" s="798"/>
      <c r="I549" s="549"/>
      <c r="J549" s="412"/>
      <c r="K549" s="798"/>
      <c r="L549" s="571">
        <f t="shared" si="169"/>
        <v>0</v>
      </c>
      <c r="M549" s="243">
        <f t="shared" si="175"/>
      </c>
      <c r="N549" s="271"/>
      <c r="Q549" s="237"/>
      <c r="R549" s="237"/>
      <c r="V549" s="237"/>
      <c r="W549" s="237"/>
      <c r="Y549" s="237"/>
      <c r="Z549" s="237"/>
    </row>
    <row r="550" spans="1:26" ht="15.75">
      <c r="A550" s="305"/>
      <c r="B550" s="139"/>
      <c r="C550" s="140">
        <v>9355</v>
      </c>
      <c r="D550" s="162" t="s">
        <v>1707</v>
      </c>
      <c r="E550" s="539">
        <f t="shared" si="177"/>
        <v>0</v>
      </c>
      <c r="F550" s="786"/>
      <c r="G550" s="784"/>
      <c r="H550" s="798"/>
      <c r="I550" s="786"/>
      <c r="J550" s="784"/>
      <c r="K550" s="798"/>
      <c r="L550" s="571">
        <f t="shared" si="169"/>
        <v>0</v>
      </c>
      <c r="M550" s="243">
        <f t="shared" si="175"/>
      </c>
      <c r="N550" s="271"/>
      <c r="Q550" s="237"/>
      <c r="R550" s="237"/>
      <c r="V550" s="237"/>
      <c r="W550" s="237"/>
      <c r="Y550" s="237"/>
      <c r="Z550" s="237"/>
    </row>
    <row r="551" spans="1:26" ht="15.75">
      <c r="A551" s="409">
        <v>462</v>
      </c>
      <c r="B551" s="139"/>
      <c r="C551" s="140">
        <v>9356</v>
      </c>
      <c r="D551" s="142" t="s">
        <v>1708</v>
      </c>
      <c r="E551" s="539">
        <f t="shared" si="177"/>
        <v>0</v>
      </c>
      <c r="F551" s="786"/>
      <c r="G551" s="784"/>
      <c r="H551" s="798"/>
      <c r="I551" s="786"/>
      <c r="J551" s="784"/>
      <c r="K551" s="798"/>
      <c r="L551" s="571">
        <f t="shared" si="169"/>
        <v>0</v>
      </c>
      <c r="M551" s="243">
        <f t="shared" si="175"/>
      </c>
      <c r="N551" s="271"/>
      <c r="Q551" s="237"/>
      <c r="R551" s="237"/>
      <c r="V551" s="237"/>
      <c r="W551" s="237"/>
      <c r="Y551" s="237"/>
      <c r="Z551" s="237"/>
    </row>
    <row r="552" spans="1:26" ht="15.75">
      <c r="A552" s="409">
        <v>462</v>
      </c>
      <c r="B552" s="139"/>
      <c r="C552" s="140">
        <v>9395</v>
      </c>
      <c r="D552" s="142" t="s">
        <v>1709</v>
      </c>
      <c r="E552" s="539">
        <f t="shared" si="177"/>
        <v>0</v>
      </c>
      <c r="F552" s="549"/>
      <c r="G552" s="412"/>
      <c r="H552" s="798"/>
      <c r="I552" s="549"/>
      <c r="J552" s="412"/>
      <c r="K552" s="798"/>
      <c r="L552" s="571">
        <f t="shared" si="169"/>
        <v>0</v>
      </c>
      <c r="M552" s="243">
        <f t="shared" si="175"/>
      </c>
      <c r="N552" s="271"/>
      <c r="Q552" s="237"/>
      <c r="R552" s="237"/>
      <c r="V552" s="237"/>
      <c r="W552" s="237"/>
      <c r="Y552" s="237"/>
      <c r="Z552" s="237"/>
    </row>
    <row r="553" spans="1:26" ht="31.5">
      <c r="A553" s="305">
        <v>465</v>
      </c>
      <c r="B553" s="139"/>
      <c r="C553" s="146">
        <v>9396</v>
      </c>
      <c r="D553" s="159" t="s">
        <v>1710</v>
      </c>
      <c r="E553" s="539">
        <f t="shared" si="177"/>
        <v>0</v>
      </c>
      <c r="F553" s="549"/>
      <c r="G553" s="412"/>
      <c r="H553" s="798"/>
      <c r="I553" s="549"/>
      <c r="J553" s="412"/>
      <c r="K553" s="798"/>
      <c r="L553" s="571">
        <f t="shared" si="169"/>
        <v>0</v>
      </c>
      <c r="M553" s="243">
        <f t="shared" si="175"/>
      </c>
      <c r="N553" s="271"/>
      <c r="Q553" s="237"/>
      <c r="R553" s="237"/>
      <c r="V553" s="237"/>
      <c r="W553" s="237"/>
      <c r="Y553" s="237"/>
      <c r="Z553" s="237"/>
    </row>
    <row r="554" spans="1:28" s="274" customFormat="1" ht="31.5" customHeight="1">
      <c r="A554" s="358">
        <v>470</v>
      </c>
      <c r="B554" s="143">
        <v>9500</v>
      </c>
      <c r="C554" s="917" t="s">
        <v>1724</v>
      </c>
      <c r="D554" s="917"/>
      <c r="E554" s="753">
        <f aca="true" t="shared" si="181" ref="E554:L554">SUM(E555:E573)</f>
        <v>6552</v>
      </c>
      <c r="F554" s="548">
        <f t="shared" si="181"/>
        <v>0</v>
      </c>
      <c r="G554" s="410">
        <f t="shared" si="181"/>
        <v>6552</v>
      </c>
      <c r="H554" s="797">
        <f>SUM(H555:H573)</f>
        <v>0</v>
      </c>
      <c r="I554" s="548">
        <f t="shared" si="181"/>
        <v>0</v>
      </c>
      <c r="J554" s="410">
        <f t="shared" si="181"/>
        <v>4912</v>
      </c>
      <c r="K554" s="797">
        <f t="shared" si="181"/>
        <v>0</v>
      </c>
      <c r="L554" s="410">
        <f t="shared" si="181"/>
        <v>4912</v>
      </c>
      <c r="M554" s="243">
        <f t="shared" si="175"/>
        <v>1</v>
      </c>
      <c r="N554" s="271"/>
      <c r="S554" s="432"/>
      <c r="AB554" s="237"/>
    </row>
    <row r="555" spans="1:26" ht="15.75">
      <c r="A555" s="305">
        <v>475</v>
      </c>
      <c r="B555" s="139"/>
      <c r="C555" s="148">
        <v>9501</v>
      </c>
      <c r="D555" s="151" t="s">
        <v>1725</v>
      </c>
      <c r="E555" s="539">
        <f t="shared" si="177"/>
        <v>9356</v>
      </c>
      <c r="F555" s="526">
        <v>0</v>
      </c>
      <c r="G555" s="272">
        <v>9356</v>
      </c>
      <c r="H555" s="791"/>
      <c r="I555" s="526">
        <v>0</v>
      </c>
      <c r="J555" s="272">
        <v>9356</v>
      </c>
      <c r="K555" s="791"/>
      <c r="L555" s="571">
        <f t="shared" si="169"/>
        <v>9356</v>
      </c>
      <c r="M555" s="243">
        <f t="shared" si="175"/>
        <v>1</v>
      </c>
      <c r="N555" s="271"/>
      <c r="Q555" s="237"/>
      <c r="R555" s="237"/>
      <c r="V555" s="237"/>
      <c r="W555" s="237"/>
      <c r="Y555" s="237"/>
      <c r="Z555" s="237"/>
    </row>
    <row r="556" spans="1:28" ht="34.5" customHeight="1">
      <c r="A556" s="305">
        <v>480</v>
      </c>
      <c r="B556" s="139"/>
      <c r="C556" s="140">
        <v>9502</v>
      </c>
      <c r="D556" s="168" t="s">
        <v>1726</v>
      </c>
      <c r="E556" s="539">
        <f t="shared" si="177"/>
        <v>0</v>
      </c>
      <c r="F556" s="526"/>
      <c r="G556" s="272"/>
      <c r="H556" s="791"/>
      <c r="I556" s="526"/>
      <c r="J556" s="272"/>
      <c r="K556" s="791"/>
      <c r="L556" s="571">
        <f aca="true" t="shared" si="182" ref="L556:L573">I556+J556+K556</f>
        <v>0</v>
      </c>
      <c r="M556" s="243">
        <f t="shared" si="175"/>
      </c>
      <c r="N556" s="271"/>
      <c r="Q556" s="237"/>
      <c r="R556" s="237"/>
      <c r="V556" s="237"/>
      <c r="W556" s="237"/>
      <c r="Y556" s="237"/>
      <c r="Z556" s="237"/>
      <c r="AB556" s="274"/>
    </row>
    <row r="557" spans="1:26" ht="15.75">
      <c r="A557" s="305">
        <v>485</v>
      </c>
      <c r="B557" s="139"/>
      <c r="C557" s="140">
        <v>9503</v>
      </c>
      <c r="D557" s="168" t="s">
        <v>1815</v>
      </c>
      <c r="E557" s="539">
        <f t="shared" si="177"/>
        <v>0</v>
      </c>
      <c r="F557" s="526"/>
      <c r="G557" s="272"/>
      <c r="H557" s="791"/>
      <c r="I557" s="526"/>
      <c r="J557" s="272"/>
      <c r="K557" s="791"/>
      <c r="L557" s="571">
        <f t="shared" si="182"/>
        <v>0</v>
      </c>
      <c r="M557" s="243">
        <f t="shared" si="175"/>
      </c>
      <c r="N557" s="271"/>
      <c r="Q557" s="237"/>
      <c r="R557" s="237"/>
      <c r="V557" s="237"/>
      <c r="W557" s="237"/>
      <c r="Y557" s="237"/>
      <c r="Z557" s="237"/>
    </row>
    <row r="558" spans="1:26" ht="31.5">
      <c r="A558" s="305">
        <v>490</v>
      </c>
      <c r="B558" s="139"/>
      <c r="C558" s="140">
        <v>9504</v>
      </c>
      <c r="D558" s="168" t="s">
        <v>1816</v>
      </c>
      <c r="E558" s="539">
        <f t="shared" si="177"/>
        <v>0</v>
      </c>
      <c r="F558" s="526"/>
      <c r="G558" s="272"/>
      <c r="H558" s="791"/>
      <c r="I558" s="526"/>
      <c r="J558" s="272"/>
      <c r="K558" s="791"/>
      <c r="L558" s="571">
        <f t="shared" si="182"/>
        <v>0</v>
      </c>
      <c r="M558" s="243">
        <f t="shared" si="175"/>
      </c>
      <c r="N558" s="271"/>
      <c r="Q558" s="237"/>
      <c r="R558" s="237"/>
      <c r="V558" s="237"/>
      <c r="W558" s="237"/>
      <c r="Y558" s="237"/>
      <c r="Z558" s="237"/>
    </row>
    <row r="559" spans="1:26" ht="15.75">
      <c r="A559" s="305">
        <v>495</v>
      </c>
      <c r="B559" s="139"/>
      <c r="C559" s="140">
        <v>9505</v>
      </c>
      <c r="D559" s="168" t="s">
        <v>1727</v>
      </c>
      <c r="E559" s="539">
        <f t="shared" si="177"/>
        <v>0</v>
      </c>
      <c r="F559" s="526"/>
      <c r="G559" s="272"/>
      <c r="H559" s="791"/>
      <c r="I559" s="526"/>
      <c r="J559" s="272"/>
      <c r="K559" s="791"/>
      <c r="L559" s="571">
        <f t="shared" si="182"/>
        <v>0</v>
      </c>
      <c r="M559" s="243">
        <f t="shared" si="175"/>
      </c>
      <c r="N559" s="271"/>
      <c r="Q559" s="237"/>
      <c r="R559" s="237"/>
      <c r="V559" s="237"/>
      <c r="W559" s="237"/>
      <c r="Y559" s="237"/>
      <c r="Z559" s="237"/>
    </row>
    <row r="560" spans="1:26" ht="15.75">
      <c r="A560" s="305">
        <v>500</v>
      </c>
      <c r="B560" s="139"/>
      <c r="C560" s="140">
        <v>9506</v>
      </c>
      <c r="D560" s="168" t="s">
        <v>1728</v>
      </c>
      <c r="E560" s="539">
        <f t="shared" si="177"/>
        <v>0</v>
      </c>
      <c r="F560" s="526"/>
      <c r="G560" s="272"/>
      <c r="H560" s="791"/>
      <c r="I560" s="526"/>
      <c r="J560" s="272"/>
      <c r="K560" s="791"/>
      <c r="L560" s="571">
        <f t="shared" si="182"/>
        <v>0</v>
      </c>
      <c r="M560" s="243">
        <f t="shared" si="175"/>
      </c>
      <c r="N560" s="271"/>
      <c r="Q560" s="237"/>
      <c r="R560" s="237"/>
      <c r="V560" s="237"/>
      <c r="W560" s="237"/>
      <c r="Y560" s="237"/>
      <c r="Z560" s="237"/>
    </row>
    <row r="561" spans="1:26" ht="15.75">
      <c r="A561" s="305">
        <v>505</v>
      </c>
      <c r="B561" s="139"/>
      <c r="C561" s="140">
        <v>9507</v>
      </c>
      <c r="D561" s="168" t="s">
        <v>1729</v>
      </c>
      <c r="E561" s="539">
        <f t="shared" si="177"/>
        <v>-2804</v>
      </c>
      <c r="F561" s="526">
        <v>0</v>
      </c>
      <c r="G561" s="272">
        <v>-2804</v>
      </c>
      <c r="H561" s="791"/>
      <c r="I561" s="526">
        <v>0</v>
      </c>
      <c r="J561" s="272">
        <v>-4444</v>
      </c>
      <c r="K561" s="791"/>
      <c r="L561" s="571">
        <f t="shared" si="182"/>
        <v>-4444</v>
      </c>
      <c r="M561" s="243">
        <f t="shared" si="175"/>
        <v>1</v>
      </c>
      <c r="N561" s="271"/>
      <c r="Q561" s="237"/>
      <c r="R561" s="237"/>
      <c r="V561" s="237"/>
      <c r="W561" s="237"/>
      <c r="Y561" s="237"/>
      <c r="Z561" s="237"/>
    </row>
    <row r="562" spans="1:26" ht="15.75">
      <c r="A562" s="305">
        <v>510</v>
      </c>
      <c r="B562" s="139"/>
      <c r="C562" s="140">
        <v>9508</v>
      </c>
      <c r="D562" s="168" t="s">
        <v>1730</v>
      </c>
      <c r="E562" s="539">
        <f t="shared" si="177"/>
        <v>0</v>
      </c>
      <c r="F562" s="526"/>
      <c r="G562" s="272"/>
      <c r="H562" s="791"/>
      <c r="I562" s="526"/>
      <c r="J562" s="272"/>
      <c r="K562" s="791"/>
      <c r="L562" s="571">
        <f t="shared" si="182"/>
        <v>0</v>
      </c>
      <c r="M562" s="243">
        <f t="shared" si="175"/>
      </c>
      <c r="N562" s="271"/>
      <c r="Q562" s="237"/>
      <c r="R562" s="237"/>
      <c r="V562" s="237"/>
      <c r="W562" s="237"/>
      <c r="Y562" s="237"/>
      <c r="Z562" s="237"/>
    </row>
    <row r="563" spans="1:26" ht="15.75">
      <c r="A563" s="305">
        <v>515</v>
      </c>
      <c r="B563" s="139"/>
      <c r="C563" s="140">
        <v>9509</v>
      </c>
      <c r="D563" s="168" t="s">
        <v>1817</v>
      </c>
      <c r="E563" s="539">
        <f t="shared" si="177"/>
        <v>0</v>
      </c>
      <c r="F563" s="526"/>
      <c r="G563" s="272"/>
      <c r="H563" s="791"/>
      <c r="I563" s="526"/>
      <c r="J563" s="272"/>
      <c r="K563" s="791"/>
      <c r="L563" s="571">
        <f t="shared" si="182"/>
        <v>0</v>
      </c>
      <c r="M563" s="243">
        <f t="shared" si="175"/>
      </c>
      <c r="N563" s="271"/>
      <c r="Q563" s="237"/>
      <c r="R563" s="237"/>
      <c r="V563" s="237"/>
      <c r="W563" s="237"/>
      <c r="Y563" s="237"/>
      <c r="Z563" s="237"/>
    </row>
    <row r="564" spans="1:26" ht="31.5">
      <c r="A564" s="305">
        <v>520</v>
      </c>
      <c r="B564" s="139"/>
      <c r="C564" s="140">
        <v>9510</v>
      </c>
      <c r="D564" s="168" t="s">
        <v>1818</v>
      </c>
      <c r="E564" s="539">
        <f t="shared" si="177"/>
        <v>0</v>
      </c>
      <c r="F564" s="526"/>
      <c r="G564" s="272"/>
      <c r="H564" s="791"/>
      <c r="I564" s="526"/>
      <c r="J564" s="272"/>
      <c r="K564" s="791"/>
      <c r="L564" s="571">
        <f t="shared" si="182"/>
        <v>0</v>
      </c>
      <c r="M564" s="243">
        <f t="shared" si="175"/>
      </c>
      <c r="N564" s="271"/>
      <c r="Q564" s="237"/>
      <c r="R564" s="237"/>
      <c r="V564" s="237"/>
      <c r="W564" s="237"/>
      <c r="Y564" s="237"/>
      <c r="Z564" s="237"/>
    </row>
    <row r="565" spans="1:26" ht="15.75">
      <c r="A565" s="305">
        <v>525</v>
      </c>
      <c r="B565" s="139"/>
      <c r="C565" s="140">
        <v>9511</v>
      </c>
      <c r="D565" s="168" t="s">
        <v>1731</v>
      </c>
      <c r="E565" s="539">
        <f t="shared" si="177"/>
        <v>0</v>
      </c>
      <c r="F565" s="526"/>
      <c r="G565" s="272"/>
      <c r="H565" s="791"/>
      <c r="I565" s="526"/>
      <c r="J565" s="272"/>
      <c r="K565" s="791"/>
      <c r="L565" s="571">
        <f t="shared" si="182"/>
        <v>0</v>
      </c>
      <c r="M565" s="243">
        <f t="shared" si="175"/>
      </c>
      <c r="N565" s="271"/>
      <c r="Q565" s="237"/>
      <c r="R565" s="237"/>
      <c r="V565" s="237"/>
      <c r="W565" s="237"/>
      <c r="Y565" s="237"/>
      <c r="Z565" s="237"/>
    </row>
    <row r="566" spans="1:26" ht="15.75">
      <c r="A566" s="305">
        <v>530</v>
      </c>
      <c r="B566" s="139"/>
      <c r="C566" s="140">
        <v>9512</v>
      </c>
      <c r="D566" s="168" t="s">
        <v>1732</v>
      </c>
      <c r="E566" s="539">
        <f t="shared" si="177"/>
        <v>0</v>
      </c>
      <c r="F566" s="526"/>
      <c r="G566" s="272"/>
      <c r="H566" s="791"/>
      <c r="I566" s="526"/>
      <c r="J566" s="272"/>
      <c r="K566" s="791"/>
      <c r="L566" s="571">
        <f t="shared" si="182"/>
        <v>0</v>
      </c>
      <c r="M566" s="243">
        <f t="shared" si="175"/>
      </c>
      <c r="N566" s="271"/>
      <c r="Q566" s="237"/>
      <c r="R566" s="237"/>
      <c r="V566" s="237"/>
      <c r="W566" s="237"/>
      <c r="Y566" s="237"/>
      <c r="Z566" s="237"/>
    </row>
    <row r="567" spans="1:26" ht="15.75">
      <c r="A567" s="305">
        <v>535</v>
      </c>
      <c r="B567" s="139"/>
      <c r="C567" s="140">
        <v>9513</v>
      </c>
      <c r="D567" s="142" t="s">
        <v>1733</v>
      </c>
      <c r="E567" s="539">
        <f t="shared" si="177"/>
        <v>0</v>
      </c>
      <c r="F567" s="549"/>
      <c r="G567" s="412"/>
      <c r="H567" s="798"/>
      <c r="I567" s="549"/>
      <c r="J567" s="412"/>
      <c r="K567" s="798"/>
      <c r="L567" s="571">
        <f t="shared" si="182"/>
        <v>0</v>
      </c>
      <c r="M567" s="243">
        <f t="shared" si="175"/>
      </c>
      <c r="N567" s="271"/>
      <c r="Q567" s="237"/>
      <c r="R567" s="237"/>
      <c r="V567" s="237"/>
      <c r="W567" s="237"/>
      <c r="Y567" s="237"/>
      <c r="Z567" s="237"/>
    </row>
    <row r="568" spans="1:26" ht="31.5">
      <c r="A568" s="305">
        <v>540</v>
      </c>
      <c r="B568" s="139"/>
      <c r="C568" s="224">
        <v>9514</v>
      </c>
      <c r="D568" s="225" t="s">
        <v>1734</v>
      </c>
      <c r="E568" s="539">
        <f t="shared" si="177"/>
        <v>0</v>
      </c>
      <c r="F568" s="549"/>
      <c r="G568" s="412"/>
      <c r="H568" s="798"/>
      <c r="I568" s="549"/>
      <c r="J568" s="412"/>
      <c r="K568" s="798"/>
      <c r="L568" s="571">
        <f t="shared" si="182"/>
        <v>0</v>
      </c>
      <c r="M568" s="243">
        <f t="shared" si="175"/>
      </c>
      <c r="N568" s="271"/>
      <c r="Q568" s="237"/>
      <c r="R568" s="237"/>
      <c r="V568" s="237"/>
      <c r="W568" s="237"/>
      <c r="Y568" s="237"/>
      <c r="Z568" s="237"/>
    </row>
    <row r="569" spans="1:26" ht="31.5">
      <c r="A569" s="305">
        <v>545</v>
      </c>
      <c r="B569" s="139"/>
      <c r="C569" s="140">
        <v>9521</v>
      </c>
      <c r="D569" s="168" t="s">
        <v>1735</v>
      </c>
      <c r="E569" s="539">
        <f t="shared" si="177"/>
        <v>0</v>
      </c>
      <c r="F569" s="526"/>
      <c r="G569" s="272"/>
      <c r="H569" s="791"/>
      <c r="I569" s="526"/>
      <c r="J569" s="272"/>
      <c r="K569" s="791"/>
      <c r="L569" s="571">
        <f t="shared" si="182"/>
        <v>0</v>
      </c>
      <c r="M569" s="243">
        <f t="shared" si="175"/>
      </c>
      <c r="N569" s="271"/>
      <c r="Q569" s="237"/>
      <c r="R569" s="237"/>
      <c r="V569" s="237"/>
      <c r="W569" s="237"/>
      <c r="Y569" s="237"/>
      <c r="Z569" s="237"/>
    </row>
    <row r="570" spans="1:26" ht="15.75">
      <c r="A570" s="305">
        <v>550</v>
      </c>
      <c r="B570" s="139"/>
      <c r="C570" s="140">
        <v>9522</v>
      </c>
      <c r="D570" s="162" t="s">
        <v>1736</v>
      </c>
      <c r="E570" s="539">
        <f t="shared" si="177"/>
        <v>0</v>
      </c>
      <c r="F570" s="526"/>
      <c r="G570" s="272"/>
      <c r="H570" s="791"/>
      <c r="I570" s="526"/>
      <c r="J570" s="272"/>
      <c r="K570" s="791"/>
      <c r="L570" s="571">
        <f t="shared" si="182"/>
        <v>0</v>
      </c>
      <c r="M570" s="243">
        <f t="shared" si="175"/>
      </c>
      <c r="N570" s="271"/>
      <c r="Q570" s="237"/>
      <c r="R570" s="237"/>
      <c r="V570" s="237"/>
      <c r="W570" s="237"/>
      <c r="Y570" s="237"/>
      <c r="Z570" s="237"/>
    </row>
    <row r="571" spans="1:26" ht="15.75">
      <c r="A571" s="305">
        <v>555</v>
      </c>
      <c r="B571" s="139"/>
      <c r="C571" s="140">
        <v>9528</v>
      </c>
      <c r="D571" s="162" t="s">
        <v>1737</v>
      </c>
      <c r="E571" s="539">
        <f t="shared" si="177"/>
        <v>0</v>
      </c>
      <c r="F571" s="526"/>
      <c r="G571" s="272"/>
      <c r="H571" s="791"/>
      <c r="I571" s="526"/>
      <c r="J571" s="272"/>
      <c r="K571" s="791"/>
      <c r="L571" s="571">
        <f t="shared" si="182"/>
        <v>0</v>
      </c>
      <c r="M571" s="243">
        <f t="shared" si="175"/>
      </c>
      <c r="N571" s="271"/>
      <c r="Q571" s="237"/>
      <c r="R571" s="237"/>
      <c r="V571" s="237"/>
      <c r="W571" s="237"/>
      <c r="Y571" s="237"/>
      <c r="Z571" s="237"/>
    </row>
    <row r="572" spans="1:26" ht="31.5">
      <c r="A572" s="305">
        <v>560</v>
      </c>
      <c r="B572" s="139"/>
      <c r="C572" s="146">
        <v>9529</v>
      </c>
      <c r="D572" s="159" t="s">
        <v>1738</v>
      </c>
      <c r="E572" s="539">
        <f t="shared" si="177"/>
        <v>0</v>
      </c>
      <c r="F572" s="526"/>
      <c r="G572" s="272"/>
      <c r="H572" s="791"/>
      <c r="I572" s="526"/>
      <c r="J572" s="272"/>
      <c r="K572" s="791"/>
      <c r="L572" s="571">
        <f t="shared" si="182"/>
        <v>0</v>
      </c>
      <c r="M572" s="243">
        <f t="shared" si="175"/>
      </c>
      <c r="N572" s="271"/>
      <c r="Q572" s="237"/>
      <c r="R572" s="237"/>
      <c r="V572" s="237"/>
      <c r="W572" s="237"/>
      <c r="Y572" s="237"/>
      <c r="Z572" s="237"/>
    </row>
    <row r="573" spans="1:26" ht="31.5">
      <c r="A573" s="305">
        <v>561</v>
      </c>
      <c r="B573" s="139"/>
      <c r="C573" s="146">
        <v>9549</v>
      </c>
      <c r="D573" s="159" t="s">
        <v>1739</v>
      </c>
      <c r="E573" s="539">
        <f t="shared" si="177"/>
        <v>0</v>
      </c>
      <c r="F573" s="526"/>
      <c r="G573" s="272"/>
      <c r="H573" s="791"/>
      <c r="I573" s="526"/>
      <c r="J573" s="272"/>
      <c r="K573" s="791"/>
      <c r="L573" s="571">
        <f t="shared" si="182"/>
        <v>0</v>
      </c>
      <c r="M573" s="243">
        <f t="shared" si="175"/>
      </c>
      <c r="N573" s="271"/>
      <c r="Q573" s="237"/>
      <c r="R573" s="237"/>
      <c r="V573" s="237"/>
      <c r="W573" s="237"/>
      <c r="Y573" s="237"/>
      <c r="Z573" s="237"/>
    </row>
    <row r="574" spans="1:28" s="274" customFormat="1" ht="24.75" customHeight="1">
      <c r="A574" s="358">
        <v>565</v>
      </c>
      <c r="B574" s="143">
        <v>9600</v>
      </c>
      <c r="C574" s="918" t="s">
        <v>1740</v>
      </c>
      <c r="D574" s="919"/>
      <c r="E574" s="753">
        <f aca="true" t="shared" si="183" ref="E574:L574">SUM(E575:E578)</f>
        <v>0</v>
      </c>
      <c r="F574" s="548">
        <f t="shared" si="183"/>
        <v>0</v>
      </c>
      <c r="G574" s="410">
        <f t="shared" si="183"/>
        <v>0</v>
      </c>
      <c r="H574" s="797">
        <f>SUM(H575:H578)</f>
        <v>0</v>
      </c>
      <c r="I574" s="548">
        <f t="shared" si="183"/>
        <v>0</v>
      </c>
      <c r="J574" s="410">
        <f t="shared" si="183"/>
        <v>0</v>
      </c>
      <c r="K574" s="797">
        <f t="shared" si="183"/>
        <v>0</v>
      </c>
      <c r="L574" s="410">
        <f t="shared" si="183"/>
        <v>0</v>
      </c>
      <c r="M574" s="243">
        <f t="shared" si="175"/>
      </c>
      <c r="N574" s="271"/>
      <c r="S574" s="432"/>
      <c r="AB574" s="237"/>
    </row>
    <row r="575" spans="1:28" s="280" customFormat="1" ht="36.75" customHeight="1">
      <c r="A575" s="396">
        <v>566</v>
      </c>
      <c r="B575" s="147"/>
      <c r="C575" s="207">
        <v>9601</v>
      </c>
      <c r="D575" s="556" t="s">
        <v>1741</v>
      </c>
      <c r="E575" s="539">
        <f t="shared" si="177"/>
        <v>0</v>
      </c>
      <c r="F575" s="526"/>
      <c r="G575" s="272"/>
      <c r="H575" s="791"/>
      <c r="I575" s="526"/>
      <c r="J575" s="272"/>
      <c r="K575" s="791"/>
      <c r="L575" s="571">
        <f>I575+J575+K575</f>
        <v>0</v>
      </c>
      <c r="M575" s="243">
        <f t="shared" si="175"/>
      </c>
      <c r="N575" s="271"/>
      <c r="AB575" s="237"/>
    </row>
    <row r="576" spans="1:28" s="280" customFormat="1" ht="36.75" customHeight="1">
      <c r="A576" s="396">
        <v>567</v>
      </c>
      <c r="B576" s="147"/>
      <c r="C576" s="226">
        <v>9603</v>
      </c>
      <c r="D576" s="557" t="s">
        <v>1819</v>
      </c>
      <c r="E576" s="539">
        <f t="shared" si="177"/>
        <v>0</v>
      </c>
      <c r="F576" s="526"/>
      <c r="G576" s="272"/>
      <c r="H576" s="791"/>
      <c r="I576" s="526"/>
      <c r="J576" s="272"/>
      <c r="K576" s="791"/>
      <c r="L576" s="571">
        <f>I576+J576+K576</f>
        <v>0</v>
      </c>
      <c r="M576" s="243">
        <f t="shared" si="175"/>
      </c>
      <c r="N576" s="271"/>
      <c r="AB576" s="274"/>
    </row>
    <row r="577" spans="1:14" s="280" customFormat="1" ht="36.75" customHeight="1">
      <c r="A577" s="396">
        <v>568</v>
      </c>
      <c r="B577" s="147"/>
      <c r="C577" s="223">
        <v>9607</v>
      </c>
      <c r="D577" s="558" t="s">
        <v>1742</v>
      </c>
      <c r="E577" s="539">
        <f t="shared" si="177"/>
        <v>0</v>
      </c>
      <c r="F577" s="526"/>
      <c r="G577" s="272"/>
      <c r="H577" s="791"/>
      <c r="I577" s="526"/>
      <c r="J577" s="272"/>
      <c r="K577" s="791"/>
      <c r="L577" s="571">
        <f>I577+J577+K577</f>
        <v>0</v>
      </c>
      <c r="M577" s="243">
        <f aca="true" t="shared" si="184" ref="M577:M584">(IF($E577&lt;&gt;0,$M$2,IF($L577&lt;&gt;0,$M$2,"")))</f>
      </c>
      <c r="N577" s="271"/>
    </row>
    <row r="578" spans="1:14" s="280" customFormat="1" ht="36.75" customHeight="1">
      <c r="A578" s="396">
        <v>569</v>
      </c>
      <c r="B578" s="147"/>
      <c r="C578" s="208">
        <v>9609</v>
      </c>
      <c r="D578" s="559" t="s">
        <v>1820</v>
      </c>
      <c r="E578" s="539">
        <f t="shared" si="177"/>
        <v>0</v>
      </c>
      <c r="F578" s="526"/>
      <c r="G578" s="272"/>
      <c r="H578" s="791"/>
      <c r="I578" s="526"/>
      <c r="J578" s="272"/>
      <c r="K578" s="791"/>
      <c r="L578" s="571">
        <f>I578+J578+K578</f>
        <v>0</v>
      </c>
      <c r="M578" s="243">
        <f t="shared" si="184"/>
      </c>
      <c r="N578" s="271"/>
    </row>
    <row r="579" spans="1:28" s="274" customFormat="1" ht="35.25" customHeight="1">
      <c r="A579" s="358">
        <v>575</v>
      </c>
      <c r="B579" s="143">
        <v>9800</v>
      </c>
      <c r="C579" s="915" t="s">
        <v>1743</v>
      </c>
      <c r="D579" s="916"/>
      <c r="E579" s="753">
        <f aca="true" t="shared" si="185" ref="E579:L579">SUM(E580:E584)</f>
        <v>0</v>
      </c>
      <c r="F579" s="548">
        <f t="shared" si="185"/>
        <v>0</v>
      </c>
      <c r="G579" s="410">
        <f t="shared" si="185"/>
        <v>0</v>
      </c>
      <c r="H579" s="797">
        <f>SUM(H580:H584)</f>
        <v>0</v>
      </c>
      <c r="I579" s="548">
        <f t="shared" si="185"/>
        <v>0</v>
      </c>
      <c r="J579" s="410">
        <f t="shared" si="185"/>
        <v>0</v>
      </c>
      <c r="K579" s="797">
        <f t="shared" si="185"/>
        <v>0</v>
      </c>
      <c r="L579" s="410">
        <f t="shared" si="185"/>
        <v>0</v>
      </c>
      <c r="M579" s="243">
        <f t="shared" si="184"/>
      </c>
      <c r="N579" s="271"/>
      <c r="S579" s="432"/>
      <c r="AB579" s="280"/>
    </row>
    <row r="580" spans="1:28" ht="15.75">
      <c r="A580" s="305">
        <v>580</v>
      </c>
      <c r="B580" s="182"/>
      <c r="C580" s="148">
        <v>9810</v>
      </c>
      <c r="D580" s="151" t="s">
        <v>1711</v>
      </c>
      <c r="E580" s="539">
        <f t="shared" si="177"/>
        <v>0</v>
      </c>
      <c r="F580" s="549"/>
      <c r="G580" s="412"/>
      <c r="H580" s="798"/>
      <c r="I580" s="549"/>
      <c r="J580" s="412"/>
      <c r="K580" s="798"/>
      <c r="L580" s="571">
        <f>I580+J580+K580</f>
        <v>0</v>
      </c>
      <c r="M580" s="243">
        <f t="shared" si="184"/>
      </c>
      <c r="N580" s="271"/>
      <c r="Q580" s="237"/>
      <c r="R580" s="237"/>
      <c r="V580" s="237"/>
      <c r="W580" s="237"/>
      <c r="Y580" s="237"/>
      <c r="Z580" s="237"/>
      <c r="AB580" s="280"/>
    </row>
    <row r="581" spans="1:28" ht="15.75">
      <c r="A581" s="305">
        <v>585</v>
      </c>
      <c r="B581" s="182"/>
      <c r="C581" s="140">
        <v>9820</v>
      </c>
      <c r="D581" s="142" t="s">
        <v>1712</v>
      </c>
      <c r="E581" s="539">
        <f t="shared" si="177"/>
        <v>0</v>
      </c>
      <c r="F581" s="549"/>
      <c r="G581" s="412"/>
      <c r="H581" s="798"/>
      <c r="I581" s="549"/>
      <c r="J581" s="412"/>
      <c r="K581" s="798"/>
      <c r="L581" s="571">
        <f>I581+J581+K581</f>
        <v>0</v>
      </c>
      <c r="M581" s="243">
        <f t="shared" si="184"/>
      </c>
      <c r="N581" s="271"/>
      <c r="Q581" s="237"/>
      <c r="R581" s="237"/>
      <c r="V581" s="237"/>
      <c r="W581" s="237"/>
      <c r="Y581" s="237"/>
      <c r="Z581" s="237"/>
      <c r="AB581" s="274"/>
    </row>
    <row r="582" spans="1:26" ht="15.75">
      <c r="A582" s="305">
        <v>590</v>
      </c>
      <c r="B582" s="182"/>
      <c r="C582" s="140">
        <v>9830</v>
      </c>
      <c r="D582" s="142" t="s">
        <v>1713</v>
      </c>
      <c r="E582" s="539">
        <f t="shared" si="177"/>
        <v>0</v>
      </c>
      <c r="F582" s="549"/>
      <c r="G582" s="412"/>
      <c r="H582" s="798"/>
      <c r="I582" s="549"/>
      <c r="J582" s="412"/>
      <c r="K582" s="798"/>
      <c r="L582" s="571">
        <f>I582+J582+K582</f>
        <v>0</v>
      </c>
      <c r="M582" s="243">
        <f t="shared" si="184"/>
      </c>
      <c r="N582" s="271"/>
      <c r="Q582" s="237"/>
      <c r="R582" s="237"/>
      <c r="V582" s="237"/>
      <c r="W582" s="237"/>
      <c r="Y582" s="237"/>
      <c r="Z582" s="237"/>
    </row>
    <row r="583" spans="1:26" ht="15.75">
      <c r="A583" s="290">
        <v>600</v>
      </c>
      <c r="B583" s="182"/>
      <c r="C583" s="140">
        <v>9850</v>
      </c>
      <c r="D583" s="142" t="s">
        <v>1714</v>
      </c>
      <c r="E583" s="539">
        <f t="shared" si="177"/>
        <v>0</v>
      </c>
      <c r="F583" s="549"/>
      <c r="G583" s="412"/>
      <c r="H583" s="798"/>
      <c r="I583" s="549"/>
      <c r="J583" s="412"/>
      <c r="K583" s="798"/>
      <c r="L583" s="571">
        <f>I583+J583+K583</f>
        <v>0</v>
      </c>
      <c r="M583" s="243">
        <f t="shared" si="184"/>
      </c>
      <c r="N583" s="271"/>
      <c r="Q583" s="237"/>
      <c r="R583" s="237"/>
      <c r="V583" s="237"/>
      <c r="W583" s="237"/>
      <c r="Y583" s="237"/>
      <c r="Z583" s="237"/>
    </row>
    <row r="584" spans="1:26" ht="34.5" customHeight="1" thickBot="1">
      <c r="A584" s="290">
        <v>605</v>
      </c>
      <c r="B584" s="227"/>
      <c r="C584" s="146">
        <v>9890</v>
      </c>
      <c r="D584" s="145" t="s">
        <v>1744</v>
      </c>
      <c r="E584" s="539">
        <f>F584+G584+H584</f>
        <v>0</v>
      </c>
      <c r="F584" s="562"/>
      <c r="G584" s="444"/>
      <c r="H584" s="805"/>
      <c r="I584" s="562"/>
      <c r="J584" s="444"/>
      <c r="K584" s="805"/>
      <c r="L584" s="571">
        <f>I584+J584+K584</f>
        <v>0</v>
      </c>
      <c r="M584" s="243">
        <f t="shared" si="184"/>
      </c>
      <c r="N584" s="271"/>
      <c r="Q584" s="237"/>
      <c r="R584" s="237"/>
      <c r="V584" s="237"/>
      <c r="W584" s="237"/>
      <c r="Y584" s="237"/>
      <c r="Z584" s="237"/>
    </row>
    <row r="585" spans="1:26" ht="16.5" thickBot="1">
      <c r="A585" s="290">
        <v>610</v>
      </c>
      <c r="B585" s="228"/>
      <c r="C585" s="214" t="s">
        <v>1462</v>
      </c>
      <c r="D585" s="215" t="s">
        <v>1745</v>
      </c>
      <c r="E585" s="573">
        <f aca="true" t="shared" si="186" ref="E585:L585">SUM(E449,E453,E456,E459,E469,E485,E490,E491,E500,E504,E509,E466,E512,E519,E523,E524,E529,E532,E554,E574,E579)</f>
        <v>79000</v>
      </c>
      <c r="F585" s="413">
        <f t="shared" si="186"/>
        <v>0</v>
      </c>
      <c r="G585" s="413">
        <f t="shared" si="186"/>
        <v>79000</v>
      </c>
      <c r="H585" s="800">
        <f>SUM(H449,H453,H456,H459,H469,H485,H490,H491,H500,H504,H509,H466,H512,H519,H523,H524,H529,H532,H554,H574,H579)</f>
        <v>0</v>
      </c>
      <c r="I585" s="413">
        <f t="shared" si="186"/>
        <v>0</v>
      </c>
      <c r="J585" s="413">
        <f t="shared" si="186"/>
        <v>96000</v>
      </c>
      <c r="K585" s="800">
        <f t="shared" si="186"/>
        <v>0</v>
      </c>
      <c r="L585" s="413">
        <f t="shared" si="186"/>
        <v>96000</v>
      </c>
      <c r="M585" s="243">
        <v>1</v>
      </c>
      <c r="Q585" s="237"/>
      <c r="R585" s="237"/>
      <c r="V585" s="237"/>
      <c r="W585" s="237"/>
      <c r="Y585" s="237"/>
      <c r="Z585" s="237"/>
    </row>
    <row r="586" spans="1:26" ht="15">
      <c r="A586" s="290"/>
      <c r="D586" s="575" t="s">
        <v>1281</v>
      </c>
      <c r="E586" s="846">
        <f>E585+E433</f>
        <v>0</v>
      </c>
      <c r="F586" s="576" t="s">
        <v>946</v>
      </c>
      <c r="G586" s="576" t="s">
        <v>946</v>
      </c>
      <c r="H586" s="576" t="s">
        <v>946</v>
      </c>
      <c r="I586" s="576" t="s">
        <v>946</v>
      </c>
      <c r="J586" s="576" t="s">
        <v>946</v>
      </c>
      <c r="K586" s="576" t="s">
        <v>946</v>
      </c>
      <c r="L586" s="576">
        <f>L585+L433</f>
        <v>0</v>
      </c>
      <c r="M586" s="243">
        <v>1</v>
      </c>
      <c r="Q586" s="237"/>
      <c r="R586" s="237"/>
      <c r="V586" s="237"/>
      <c r="W586" s="237"/>
      <c r="Y586" s="237"/>
      <c r="Z586" s="237"/>
    </row>
    <row r="587" spans="1:26" ht="15">
      <c r="A587" s="290"/>
      <c r="B587" s="241"/>
      <c r="C587" s="241"/>
      <c r="D587" s="836"/>
      <c r="E587" s="241"/>
      <c r="F587" s="241"/>
      <c r="G587" s="241"/>
      <c r="H587" s="241"/>
      <c r="I587" s="241"/>
      <c r="J587" s="241"/>
      <c r="K587" s="241"/>
      <c r="L587" s="241"/>
      <c r="Q587" s="237"/>
      <c r="R587" s="237"/>
      <c r="V587" s="237"/>
      <c r="W587" s="237"/>
      <c r="Y587" s="237"/>
      <c r="Z587" s="237"/>
    </row>
    <row r="588" spans="1:26" ht="15">
      <c r="A588" s="290"/>
      <c r="B588" s="241"/>
      <c r="C588" s="241"/>
      <c r="D588" s="836"/>
      <c r="E588" s="241"/>
      <c r="F588" s="241"/>
      <c r="G588" s="241"/>
      <c r="H588" s="241"/>
      <c r="I588" s="241"/>
      <c r="J588" s="241"/>
      <c r="K588" s="241"/>
      <c r="L588" s="241"/>
      <c r="Q588" s="237"/>
      <c r="R588" s="237"/>
      <c r="V588" s="237"/>
      <c r="W588" s="237"/>
      <c r="Y588" s="237"/>
      <c r="Z588" s="237"/>
    </row>
    <row r="589" spans="1:26" ht="15">
      <c r="A589" s="290"/>
      <c r="B589" s="241"/>
      <c r="C589" s="241"/>
      <c r="D589" s="836"/>
      <c r="E589" s="241"/>
      <c r="F589" s="241"/>
      <c r="G589" s="241"/>
      <c r="H589" s="241"/>
      <c r="I589" s="241"/>
      <c r="J589" s="241"/>
      <c r="K589" s="241"/>
      <c r="L589" s="241"/>
      <c r="M589" s="243">
        <v>1</v>
      </c>
      <c r="Q589" s="237"/>
      <c r="R589" s="237"/>
      <c r="V589" s="237"/>
      <c r="W589" s="237"/>
      <c r="Y589" s="237"/>
      <c r="Z589" s="237"/>
    </row>
    <row r="590" spans="1:26" ht="15">
      <c r="A590" s="290"/>
      <c r="B590" s="241"/>
      <c r="C590" s="241"/>
      <c r="D590" s="836"/>
      <c r="E590" s="241"/>
      <c r="F590" s="241"/>
      <c r="G590" s="241"/>
      <c r="H590" s="241"/>
      <c r="I590" s="241"/>
      <c r="J590" s="241"/>
      <c r="K590" s="241"/>
      <c r="L590" s="241"/>
      <c r="Q590" s="237"/>
      <c r="R590" s="237"/>
      <c r="V590" s="237"/>
      <c r="W590" s="237"/>
      <c r="Y590" s="237"/>
      <c r="Z590" s="237"/>
    </row>
    <row r="591" spans="1:26" ht="15">
      <c r="A591" s="290"/>
      <c r="B591" s="837" t="s">
        <v>1260</v>
      </c>
      <c r="C591" s="838"/>
      <c r="D591" s="448" t="s">
        <v>1261</v>
      </c>
      <c r="E591" s="448"/>
      <c r="F591" s="241"/>
      <c r="G591" s="241"/>
      <c r="H591" s="241"/>
      <c r="I591" s="241"/>
      <c r="J591" s="241"/>
      <c r="K591" s="241"/>
      <c r="L591" s="241"/>
      <c r="M591" s="243">
        <v>1</v>
      </c>
      <c r="N591" s="447"/>
      <c r="O591" s="445"/>
      <c r="P591" s="308"/>
      <c r="Q591" s="308"/>
      <c r="R591" s="448"/>
      <c r="T591" s="445"/>
      <c r="U591" s="308"/>
      <c r="V591" s="308"/>
      <c r="W591" s="448"/>
      <c r="X591" s="308"/>
      <c r="Y591" s="308"/>
      <c r="Z591" s="448"/>
    </row>
    <row r="592" spans="1:26" ht="15">
      <c r="A592" s="290"/>
      <c r="B592" s="449"/>
      <c r="C592" s="449"/>
      <c r="D592" s="450"/>
      <c r="E592" s="450"/>
      <c r="F592" s="450"/>
      <c r="G592" s="450"/>
      <c r="H592" s="450"/>
      <c r="I592" s="450"/>
      <c r="J592" s="450"/>
      <c r="K592" s="450"/>
      <c r="L592" s="450"/>
      <c r="M592" s="243">
        <v>1</v>
      </c>
      <c r="N592" s="447"/>
      <c r="O592" s="451"/>
      <c r="P592" s="387"/>
      <c r="Q592" s="387"/>
      <c r="R592" s="387"/>
      <c r="T592" s="451"/>
      <c r="U592" s="387"/>
      <c r="V592" s="387"/>
      <c r="W592" s="387"/>
      <c r="X592" s="387"/>
      <c r="Y592" s="387"/>
      <c r="Z592" s="387"/>
    </row>
    <row r="593" spans="1:26" ht="15">
      <c r="A593" s="290"/>
      <c r="B593" s="445" t="s">
        <v>1262</v>
      </c>
      <c r="C593" s="446"/>
      <c r="D593" s="308"/>
      <c r="E593" s="308"/>
      <c r="F593" s="308"/>
      <c r="G593" s="308"/>
      <c r="H593" s="308"/>
      <c r="I593" s="308"/>
      <c r="J593" s="308"/>
      <c r="K593" s="308"/>
      <c r="L593" s="308"/>
      <c r="M593" s="243">
        <v>1</v>
      </c>
      <c r="N593" s="447"/>
      <c r="O593" s="445"/>
      <c r="P593" s="308"/>
      <c r="Q593" s="308"/>
      <c r="R593" s="448"/>
      <c r="T593" s="445"/>
      <c r="U593" s="308"/>
      <c r="V593" s="308"/>
      <c r="W593" s="448"/>
      <c r="X593" s="308"/>
      <c r="Y593" s="308"/>
      <c r="Z593" s="448"/>
    </row>
    <row r="594" spans="1:26" ht="15">
      <c r="A594" s="290"/>
      <c r="B594" s="445"/>
      <c r="C594" s="446"/>
      <c r="D594" s="308"/>
      <c r="E594" s="308"/>
      <c r="F594" s="308"/>
      <c r="G594" s="308"/>
      <c r="H594" s="308"/>
      <c r="I594" s="308"/>
      <c r="J594" s="308"/>
      <c r="K594" s="308"/>
      <c r="L594" s="308"/>
      <c r="M594" s="243">
        <v>1</v>
      </c>
      <c r="N594" s="447"/>
      <c r="O594" s="445"/>
      <c r="P594" s="308"/>
      <c r="Q594" s="308"/>
      <c r="R594" s="448"/>
      <c r="T594" s="445"/>
      <c r="U594" s="308"/>
      <c r="V594" s="308"/>
      <c r="W594" s="448"/>
      <c r="X594" s="308"/>
      <c r="Y594" s="308"/>
      <c r="Z594" s="448"/>
    </row>
    <row r="595" spans="1:26" ht="15">
      <c r="A595" s="290"/>
      <c r="B595" s="452" t="s">
        <v>1263</v>
      </c>
      <c r="C595" s="446"/>
      <c r="D595" s="308" t="s">
        <v>1264</v>
      </c>
      <c r="E595" s="308"/>
      <c r="F595" s="308"/>
      <c r="G595" s="308"/>
      <c r="H595" s="308"/>
      <c r="I595" s="308"/>
      <c r="J595" s="308"/>
      <c r="K595" s="308"/>
      <c r="L595" s="308"/>
      <c r="M595" s="243">
        <v>1</v>
      </c>
      <c r="N595" s="447"/>
      <c r="O595" s="452"/>
      <c r="P595" s="308"/>
      <c r="Q595" s="308"/>
      <c r="R595" s="448"/>
      <c r="T595" s="452"/>
      <c r="U595" s="308"/>
      <c r="V595" s="308"/>
      <c r="W595" s="448"/>
      <c r="X595" s="308"/>
      <c r="Y595" s="308"/>
      <c r="Z595" s="448"/>
    </row>
    <row r="596" spans="1:26" ht="15">
      <c r="A596" s="305"/>
      <c r="B596" s="453"/>
      <c r="C596" s="453"/>
      <c r="D596" s="454"/>
      <c r="E596" s="455"/>
      <c r="F596" s="455"/>
      <c r="G596" s="455"/>
      <c r="H596" s="455"/>
      <c r="I596" s="455"/>
      <c r="J596" s="455"/>
      <c r="K596" s="455"/>
      <c r="L596" s="455"/>
      <c r="M596" s="243">
        <v>1</v>
      </c>
      <c r="N596" s="447"/>
      <c r="O596" s="455"/>
      <c r="P596" s="455"/>
      <c r="Q596" s="245"/>
      <c r="R596" s="245"/>
      <c r="T596" s="455"/>
      <c r="U596" s="455"/>
      <c r="V596" s="245"/>
      <c r="W596" s="245"/>
      <c r="X596" s="455"/>
      <c r="Y596" s="245"/>
      <c r="Z596" s="245"/>
    </row>
    <row r="597" spans="1:28" s="248" customFormat="1" ht="15">
      <c r="A597" s="456"/>
      <c r="B597" s="457"/>
      <c r="C597" s="457"/>
      <c r="D597" s="458"/>
      <c r="E597" s="457"/>
      <c r="F597" s="457"/>
      <c r="G597" s="457"/>
      <c r="H597" s="457"/>
      <c r="I597" s="457"/>
      <c r="J597" s="457"/>
      <c r="K597" s="457"/>
      <c r="L597" s="457"/>
      <c r="M597" s="243">
        <v>1</v>
      </c>
      <c r="N597" s="244"/>
      <c r="O597" s="457"/>
      <c r="P597" s="457"/>
      <c r="Q597" s="459"/>
      <c r="R597" s="459"/>
      <c r="S597" s="459"/>
      <c r="T597" s="457"/>
      <c r="U597" s="457"/>
      <c r="V597" s="459"/>
      <c r="W597" s="459"/>
      <c r="X597" s="457"/>
      <c r="Y597" s="459"/>
      <c r="Z597" s="459"/>
      <c r="AA597" s="459"/>
      <c r="AB597" s="237"/>
    </row>
    <row r="598" spans="5:27" ht="15">
      <c r="E598" s="309"/>
      <c r="F598" s="309"/>
      <c r="G598" s="309"/>
      <c r="H598" s="309"/>
      <c r="I598" s="309"/>
      <c r="J598" s="309"/>
      <c r="K598" s="309"/>
      <c r="L598" s="315"/>
      <c r="M598" s="243" t="e">
        <f>(IF(#REF!&lt;&gt;0,$M$2,IF(#REF!&lt;&gt;0,$M$2,"")))</f>
        <v>#REF!</v>
      </c>
      <c r="O598" s="309"/>
      <c r="P598" s="309"/>
      <c r="Q598" s="315"/>
      <c r="R598" s="315"/>
      <c r="S598" s="315"/>
      <c r="T598" s="309"/>
      <c r="U598" s="309"/>
      <c r="V598" s="315"/>
      <c r="W598" s="315"/>
      <c r="X598" s="309"/>
      <c r="Y598" s="315"/>
      <c r="Z598" s="315"/>
      <c r="AA598" s="467"/>
    </row>
  </sheetData>
  <sheetProtection password="81B0" sheet="1" objects="1" scenarios="1"/>
  <mergeCells count="132">
    <mergeCell ref="E430:H430"/>
    <mergeCell ref="I430:L430"/>
    <mergeCell ref="E446:H446"/>
    <mergeCell ref="I446:L446"/>
    <mergeCell ref="E19:H19"/>
    <mergeCell ref="I19:L19"/>
    <mergeCell ref="E178:H178"/>
    <mergeCell ref="I178:L178"/>
    <mergeCell ref="E345:H345"/>
    <mergeCell ref="I345:L345"/>
    <mergeCell ref="C376:D376"/>
    <mergeCell ref="C379:D379"/>
    <mergeCell ref="C500:D500"/>
    <mergeCell ref="C485:D485"/>
    <mergeCell ref="C491:D491"/>
    <mergeCell ref="C400:D400"/>
    <mergeCell ref="C412:D412"/>
    <mergeCell ref="C384:D384"/>
    <mergeCell ref="C390:D390"/>
    <mergeCell ref="C394:D394"/>
    <mergeCell ref="C453:D453"/>
    <mergeCell ref="C466:D466"/>
    <mergeCell ref="C469:D469"/>
    <mergeCell ref="C490:D490"/>
    <mergeCell ref="C456:D456"/>
    <mergeCell ref="C459:D459"/>
    <mergeCell ref="C523:D523"/>
    <mergeCell ref="C579:D579"/>
    <mergeCell ref="C529:D529"/>
    <mergeCell ref="C532:D532"/>
    <mergeCell ref="C554:D554"/>
    <mergeCell ref="C574:D574"/>
    <mergeCell ref="C512:D512"/>
    <mergeCell ref="C519:D519"/>
    <mergeCell ref="C397:D397"/>
    <mergeCell ref="C387:D387"/>
    <mergeCell ref="C524:D524"/>
    <mergeCell ref="C504:D504"/>
    <mergeCell ref="C509:D509"/>
    <mergeCell ref="B437:D437"/>
    <mergeCell ref="B439:D439"/>
    <mergeCell ref="B442:D442"/>
    <mergeCell ref="C449:D449"/>
    <mergeCell ref="C410:D410"/>
    <mergeCell ref="C411:D411"/>
    <mergeCell ref="C414:D414"/>
    <mergeCell ref="B421:D421"/>
    <mergeCell ref="B423:D423"/>
    <mergeCell ref="B426:D426"/>
    <mergeCell ref="C413:D413"/>
    <mergeCell ref="B303:D303"/>
    <mergeCell ref="B332:D332"/>
    <mergeCell ref="C363:D363"/>
    <mergeCell ref="C371:D371"/>
    <mergeCell ref="B341:D341"/>
    <mergeCell ref="C349:D349"/>
    <mergeCell ref="B336:D336"/>
    <mergeCell ref="B338:D338"/>
    <mergeCell ref="C285:D285"/>
    <mergeCell ref="C289:D289"/>
    <mergeCell ref="B298:D298"/>
    <mergeCell ref="B300:D300"/>
    <mergeCell ref="C268:D268"/>
    <mergeCell ref="C276:D276"/>
    <mergeCell ref="C279:D279"/>
    <mergeCell ref="C280:D280"/>
    <mergeCell ref="C264:D264"/>
    <mergeCell ref="C267:D267"/>
    <mergeCell ref="C261:D261"/>
    <mergeCell ref="C230:D230"/>
    <mergeCell ref="C231:D231"/>
    <mergeCell ref="C232:D232"/>
    <mergeCell ref="C233:D233"/>
    <mergeCell ref="C247:D247"/>
    <mergeCell ref="C262:D262"/>
    <mergeCell ref="C263:D263"/>
    <mergeCell ref="C248:D248"/>
    <mergeCell ref="C249:D249"/>
    <mergeCell ref="C257:D257"/>
    <mergeCell ref="C197:D197"/>
    <mergeCell ref="C198:D198"/>
    <mergeCell ref="C220:D220"/>
    <mergeCell ref="C250:D250"/>
    <mergeCell ref="C229:D229"/>
    <mergeCell ref="C216:D216"/>
    <mergeCell ref="C226:D226"/>
    <mergeCell ref="T178:T179"/>
    <mergeCell ref="O174:Q174"/>
    <mergeCell ref="T174:V174"/>
    <mergeCell ref="C185:D185"/>
    <mergeCell ref="C191:D191"/>
    <mergeCell ref="U178:U179"/>
    <mergeCell ref="O178:O179"/>
    <mergeCell ref="P178:P179"/>
    <mergeCell ref="Q178:Q179"/>
    <mergeCell ref="R178:R179"/>
    <mergeCell ref="C134:D134"/>
    <mergeCell ref="C62:D62"/>
    <mergeCell ref="C69:D69"/>
    <mergeCell ref="C90:D90"/>
    <mergeCell ref="C91:D91"/>
    <mergeCell ref="AA178:AA179"/>
    <mergeCell ref="V178:V179"/>
    <mergeCell ref="W178:W179"/>
    <mergeCell ref="B171:D171"/>
    <mergeCell ref="B174:D174"/>
    <mergeCell ref="C71:D71"/>
    <mergeCell ref="C155:D155"/>
    <mergeCell ref="B169:D169"/>
    <mergeCell ref="C132:D132"/>
    <mergeCell ref="C182:D182"/>
    <mergeCell ref="C58:D58"/>
    <mergeCell ref="C61:D61"/>
    <mergeCell ref="C146:D146"/>
    <mergeCell ref="C137:D137"/>
    <mergeCell ref="C133:D133"/>
    <mergeCell ref="C33:D33"/>
    <mergeCell ref="C39:D39"/>
    <mergeCell ref="C44:D44"/>
    <mergeCell ref="C49:D49"/>
    <mergeCell ref="C55:D55"/>
    <mergeCell ref="C70:D70"/>
    <mergeCell ref="C116:D116"/>
    <mergeCell ref="C105:D105"/>
    <mergeCell ref="C109:D109"/>
    <mergeCell ref="C72:D72"/>
    <mergeCell ref="C87:D87"/>
    <mergeCell ref="B7:D7"/>
    <mergeCell ref="B9:D9"/>
    <mergeCell ref="B12:D12"/>
    <mergeCell ref="C22:D22"/>
    <mergeCell ref="C28:D28"/>
  </mergeCells>
  <conditionalFormatting sqref="E586 I586:L586">
    <cfRule type="cellIs" priority="11" dxfId="10" operator="notEqual" stopIfTrue="1">
      <formula>0</formula>
    </cfRule>
    <cfRule type="cellIs" priority="12" dxfId="0" operator="notEqual" stopIfTrue="1">
      <formula>0</formula>
    </cfRule>
  </conditionalFormatting>
  <conditionalFormatting sqref="F586:G586">
    <cfRule type="cellIs" priority="3" dxfId="10" operator="notEqual" stopIfTrue="1">
      <formula>0</formula>
    </cfRule>
    <cfRule type="cellIs" priority="4" dxfId="0" operator="notEqual" stopIfTrue="1">
      <formula>0</formula>
    </cfRule>
  </conditionalFormatting>
  <conditionalFormatting sqref="H586">
    <cfRule type="cellIs" priority="1" dxfId="10" operator="notEqual" stopIfTrue="1">
      <formula>0</formula>
    </cfRule>
    <cfRule type="cellIs" priority="2" dxfId="0" operator="notEqual" stopIfTrue="1">
      <formula>0</formula>
    </cfRule>
  </conditionalFormatting>
  <dataValidations count="8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L575:L578 L505:L508 L510:L511 L520:L523 L533:L553 L470:L484 L457:L458 L486:L490 L492:L499 L454:L455 L513:L518 L467:L468 L450:L452 L460:L465 L555:L573 L525:L528 L501:L503 L530:L531 L580:L584">
      <formula1>0</formula1>
    </dataValidation>
    <dataValidation type="whole" operator="lessThan" allowBlank="1" showInputMessage="1" showErrorMessage="1" error="Въвежда се цяло число!" sqref="F364:K370 F380:K383 F350:K362 F401:K406 F398:K399 F395:K396 F391:K393 F388:K389 F385:K386 F377:K378 F372:K375">
      <formula1>999999999999999000</formula1>
    </dataValidation>
    <dataValidation type="whole" operator="lessThan" allowBlank="1" showInputMessage="1" showErrorMessage="1" error="Въвежда се цяло яисло!" sqref="F533:K553 F410:K413 F505:K508 F575:K578 F555:K573 F513:K518 F530:K531 F525:K528 F520:K523 F510:K511 F580:K584 F501:K503 F492:K499 F486:K490 F470:K484 F467:K468 F460:K465 F457:K458 F454:K455 F450:K452 F415:K416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6:K163 F22:K54">
      <formula1>99999999999999900</formula1>
    </dataValidation>
    <dataValidation allowBlank="1" showInputMessage="1" showErrorMessage="1" sqref="E22:E164 E182:E293 E349:E417 E449:E585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4" max="7" man="1"/>
    <brk id="208" max="255" man="1"/>
    <brk id="279" max="7" man="1"/>
    <brk id="333" max="5" man="1"/>
    <brk id="386" max="7" man="1"/>
    <brk id="436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61"/>
  <sheetViews>
    <sheetView zoomScale="75" zoomScaleNormal="75" zoomScalePageLayoutView="0" workbookViewId="0" topLeftCell="AI1">
      <selection activeCell="AH1" sqref="A1:AH16384"/>
    </sheetView>
  </sheetViews>
  <sheetFormatPr defaultColWidth="9.00390625" defaultRowHeight="12.75"/>
  <cols>
    <col min="1" max="1" width="10.25390625" style="463" hidden="1" customWidth="1"/>
    <col min="2" max="2" width="9.75390625" style="463" hidden="1" customWidth="1"/>
    <col min="3" max="3" width="18.125" style="463" hidden="1" customWidth="1"/>
    <col min="4" max="4" width="11.625" style="463" hidden="1" customWidth="1"/>
    <col min="5" max="5" width="13.875" style="463" hidden="1" customWidth="1"/>
    <col min="6" max="6" width="15.625" style="463" hidden="1" customWidth="1"/>
    <col min="7" max="7" width="12.125" style="463" hidden="1" customWidth="1"/>
    <col min="8" max="8" width="12.75390625" style="463" hidden="1" customWidth="1"/>
    <col min="9" max="9" width="7.125" style="464" hidden="1" customWidth="1"/>
    <col min="10" max="10" width="9.125" style="464" hidden="1" customWidth="1"/>
    <col min="11" max="11" width="60.75390625" style="465" hidden="1" customWidth="1"/>
    <col min="12" max="12" width="16.875" style="466" hidden="1" customWidth="1"/>
    <col min="13" max="18" width="15.00390625" style="466" hidden="1" customWidth="1"/>
    <col min="19" max="19" width="15.00390625" style="578" hidden="1" customWidth="1"/>
    <col min="20" max="20" width="2.25390625" style="467" hidden="1" customWidth="1"/>
    <col min="21" max="21" width="1.00390625" style="467" hidden="1" customWidth="1"/>
    <col min="22" max="22" width="18.375" style="468" hidden="1" customWidth="1"/>
    <col min="23" max="23" width="21.75390625" style="467" hidden="1" customWidth="1"/>
    <col min="24" max="24" width="21.75390625" style="468" hidden="1" customWidth="1"/>
    <col min="25" max="25" width="20.00390625" style="467" hidden="1" customWidth="1"/>
    <col min="26" max="26" width="1.625" style="467" hidden="1" customWidth="1"/>
    <col min="27" max="33" width="17.75390625" style="467" hidden="1" customWidth="1"/>
    <col min="34" max="34" width="23.125" style="467" hidden="1" customWidth="1"/>
    <col min="35" max="16384" width="9.125" style="467" customWidth="1"/>
  </cols>
  <sheetData>
    <row r="1" spans="1:9" ht="12.75">
      <c r="A1" s="463" t="s">
        <v>1266</v>
      </c>
      <c r="B1" s="463">
        <v>133</v>
      </c>
      <c r="I1" s="463"/>
    </row>
    <row r="2" spans="1:9" ht="12.75">
      <c r="A2" s="463" t="s">
        <v>1267</v>
      </c>
      <c r="B2" s="463" t="s">
        <v>1810</v>
      </c>
      <c r="I2" s="463"/>
    </row>
    <row r="3" spans="1:9" ht="12.75">
      <c r="A3" s="463" t="s">
        <v>1268</v>
      </c>
      <c r="B3" s="463" t="s">
        <v>1843</v>
      </c>
      <c r="I3" s="463"/>
    </row>
    <row r="4" spans="1:9" ht="15.75">
      <c r="A4" s="463" t="s">
        <v>1269</v>
      </c>
      <c r="B4" s="463" t="s">
        <v>1840</v>
      </c>
      <c r="C4" s="469"/>
      <c r="I4" s="463"/>
    </row>
    <row r="5" spans="1:3" ht="31.5" customHeight="1">
      <c r="A5" s="463" t="s">
        <v>1270</v>
      </c>
      <c r="B5" s="627"/>
      <c r="C5" s="627"/>
    </row>
    <row r="6" spans="1:2" ht="12.75">
      <c r="A6" s="470"/>
      <c r="B6" s="471"/>
    </row>
    <row r="8" spans="2:9" ht="12.75">
      <c r="B8" s="463" t="s">
        <v>1670</v>
      </c>
      <c r="I8" s="463"/>
    </row>
    <row r="9" ht="12.75">
      <c r="I9" s="463"/>
    </row>
    <row r="10" ht="12.75">
      <c r="I10" s="463"/>
    </row>
    <row r="11" spans="1:34" ht="18">
      <c r="A11" s="463" t="s">
        <v>1671</v>
      </c>
      <c r="I11" s="472"/>
      <c r="J11" s="472"/>
      <c r="K11" s="472"/>
      <c r="L11" s="473"/>
      <c r="M11" s="473"/>
      <c r="N11" s="473"/>
      <c r="O11" s="473"/>
      <c r="P11" s="473"/>
      <c r="Q11" s="473"/>
      <c r="R11" s="473"/>
      <c r="S11" s="579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</row>
    <row r="12" spans="1:33" ht="15">
      <c r="A12" s="463">
        <v>1</v>
      </c>
      <c r="I12" s="237"/>
      <c r="J12" s="237"/>
      <c r="K12" s="238"/>
      <c r="L12" s="309"/>
      <c r="M12" s="309"/>
      <c r="N12" s="309"/>
      <c r="O12" s="309"/>
      <c r="P12" s="309"/>
      <c r="Q12" s="309"/>
      <c r="R12" s="309"/>
      <c r="S12" s="315"/>
      <c r="T12" s="243">
        <f>(IF($E142&lt;&gt;0,$M$2,IF($L142&lt;&gt;0,$M$2,"")))</f>
      </c>
      <c r="U12" s="244"/>
      <c r="V12" s="309"/>
      <c r="W12" s="309"/>
      <c r="X12" s="315"/>
      <c r="Y12" s="315"/>
      <c r="Z12" s="315"/>
      <c r="AA12" s="309"/>
      <c r="AB12" s="309"/>
      <c r="AC12" s="315"/>
      <c r="AD12" s="315"/>
      <c r="AE12" s="309"/>
      <c r="AF12" s="315"/>
      <c r="AG12" s="315"/>
    </row>
    <row r="13" spans="1:33" ht="15">
      <c r="A13" s="463">
        <v>2</v>
      </c>
      <c r="I13" s="237"/>
      <c r="J13" s="249"/>
      <c r="K13" s="250"/>
      <c r="L13" s="309"/>
      <c r="M13" s="309"/>
      <c r="N13" s="309"/>
      <c r="O13" s="309"/>
      <c r="P13" s="309"/>
      <c r="Q13" s="309"/>
      <c r="R13" s="309"/>
      <c r="S13" s="315"/>
      <c r="T13" s="243">
        <f>(IF($E142&lt;&gt;0,$M$2,IF($L142&lt;&gt;0,$M$2,"")))</f>
      </c>
      <c r="U13" s="244"/>
      <c r="V13" s="309"/>
      <c r="W13" s="309"/>
      <c r="X13" s="315"/>
      <c r="Y13" s="315"/>
      <c r="Z13" s="315"/>
      <c r="AA13" s="309"/>
      <c r="AB13" s="309"/>
      <c r="AC13" s="315"/>
      <c r="AD13" s="315"/>
      <c r="AE13" s="309"/>
      <c r="AF13" s="315"/>
      <c r="AG13" s="315"/>
    </row>
    <row r="14" spans="1:33" ht="37.5" customHeight="1">
      <c r="A14" s="463">
        <v>3</v>
      </c>
      <c r="I14" s="867">
        <f>$B$7</f>
        <v>0</v>
      </c>
      <c r="J14" s="868"/>
      <c r="K14" s="868"/>
      <c r="L14" s="309"/>
      <c r="M14" s="309"/>
      <c r="N14" s="309"/>
      <c r="O14" s="309"/>
      <c r="P14" s="309"/>
      <c r="Q14" s="309"/>
      <c r="R14" s="309"/>
      <c r="S14" s="315"/>
      <c r="T14" s="243">
        <f>(IF($E142&lt;&gt;0,$M$2,IF($L142&lt;&gt;0,$M$2,"")))</f>
      </c>
      <c r="U14" s="244"/>
      <c r="V14" s="309"/>
      <c r="W14" s="309"/>
      <c r="X14" s="315"/>
      <c r="Y14" s="315"/>
      <c r="Z14" s="315"/>
      <c r="AA14" s="309"/>
      <c r="AB14" s="309"/>
      <c r="AC14" s="315"/>
      <c r="AD14" s="315"/>
      <c r="AE14" s="309"/>
      <c r="AF14" s="315"/>
      <c r="AG14" s="315"/>
    </row>
    <row r="15" spans="1:33" ht="15">
      <c r="A15" s="463">
        <v>4</v>
      </c>
      <c r="I15" s="237"/>
      <c r="J15" s="249"/>
      <c r="K15" s="250"/>
      <c r="L15" s="310" t="s">
        <v>947</v>
      </c>
      <c r="M15" s="310" t="s">
        <v>1766</v>
      </c>
      <c r="N15" s="309"/>
      <c r="O15" s="309"/>
      <c r="P15" s="309"/>
      <c r="Q15" s="309"/>
      <c r="R15" s="309"/>
      <c r="S15" s="315"/>
      <c r="T15" s="243">
        <f>(IF($E142&lt;&gt;0,$M$2,IF($L142&lt;&gt;0,$M$2,"")))</f>
      </c>
      <c r="U15" s="244"/>
      <c r="V15" s="309"/>
      <c r="W15" s="309"/>
      <c r="X15" s="315"/>
      <c r="Y15" s="315"/>
      <c r="Z15" s="315"/>
      <c r="AA15" s="309"/>
      <c r="AB15" s="309"/>
      <c r="AC15" s="315"/>
      <c r="AD15" s="315"/>
      <c r="AE15" s="309"/>
      <c r="AF15" s="315"/>
      <c r="AG15" s="315"/>
    </row>
    <row r="16" spans="1:33" ht="18.75" customHeight="1">
      <c r="A16" s="463">
        <v>5</v>
      </c>
      <c r="I16" s="878">
        <f>$B$9</f>
        <v>0</v>
      </c>
      <c r="J16" s="868"/>
      <c r="K16" s="868"/>
      <c r="L16" s="311">
        <f>$E$9</f>
        <v>0</v>
      </c>
      <c r="M16" s="312">
        <f>$F$9</f>
        <v>0</v>
      </c>
      <c r="N16" s="309"/>
      <c r="O16" s="309"/>
      <c r="P16" s="309"/>
      <c r="Q16" s="309"/>
      <c r="R16" s="309"/>
      <c r="S16" s="315"/>
      <c r="T16" s="243">
        <f>(IF($E142&lt;&gt;0,$M$2,IF($L142&lt;&gt;0,$M$2,"")))</f>
      </c>
      <c r="U16" s="244"/>
      <c r="V16" s="309"/>
      <c r="W16" s="309"/>
      <c r="X16" s="315"/>
      <c r="Y16" s="315"/>
      <c r="Z16" s="315"/>
      <c r="AA16" s="309"/>
      <c r="AB16" s="309"/>
      <c r="AC16" s="315"/>
      <c r="AD16" s="315"/>
      <c r="AE16" s="309"/>
      <c r="AF16" s="315"/>
      <c r="AG16" s="315"/>
    </row>
    <row r="17" spans="1:33" ht="15">
      <c r="A17" s="463">
        <v>6</v>
      </c>
      <c r="I17" s="253">
        <f>$B$10</f>
        <v>0</v>
      </c>
      <c r="J17" s="237"/>
      <c r="K17" s="238"/>
      <c r="L17" s="309"/>
      <c r="M17" s="313"/>
      <c r="N17" s="309"/>
      <c r="O17" s="309"/>
      <c r="P17" s="309"/>
      <c r="Q17" s="309"/>
      <c r="R17" s="309"/>
      <c r="S17" s="315"/>
      <c r="T17" s="243">
        <f>(IF($E142&lt;&gt;0,$M$2,IF($L142&lt;&gt;0,$M$2,"")))</f>
      </c>
      <c r="U17" s="244"/>
      <c r="V17" s="309"/>
      <c r="W17" s="309"/>
      <c r="X17" s="315"/>
      <c r="Y17" s="315"/>
      <c r="Z17" s="315"/>
      <c r="AA17" s="309"/>
      <c r="AB17" s="309"/>
      <c r="AC17" s="315"/>
      <c r="AD17" s="315"/>
      <c r="AE17" s="309"/>
      <c r="AF17" s="315"/>
      <c r="AG17" s="315"/>
    </row>
    <row r="18" spans="1:33" ht="15.75" thickBot="1">
      <c r="A18" s="463">
        <v>7</v>
      </c>
      <c r="I18" s="253"/>
      <c r="J18" s="237"/>
      <c r="K18" s="238"/>
      <c r="L18" s="314"/>
      <c r="M18" s="309"/>
      <c r="N18" s="309"/>
      <c r="O18" s="309"/>
      <c r="P18" s="309"/>
      <c r="Q18" s="309"/>
      <c r="R18" s="309"/>
      <c r="S18" s="315"/>
      <c r="T18" s="243">
        <f>(IF($E142&lt;&gt;0,$M$2,IF($L142&lt;&gt;0,$M$2,"")))</f>
      </c>
      <c r="U18" s="244"/>
      <c r="V18" s="309"/>
      <c r="W18" s="309"/>
      <c r="X18" s="315"/>
      <c r="Y18" s="315"/>
      <c r="Z18" s="315"/>
      <c r="AA18" s="309"/>
      <c r="AB18" s="309"/>
      <c r="AC18" s="315"/>
      <c r="AD18" s="315"/>
      <c r="AE18" s="309"/>
      <c r="AF18" s="315"/>
      <c r="AG18" s="315"/>
    </row>
    <row r="19" spans="1:33" ht="18.75" customHeight="1" thickBot="1" thickTop="1">
      <c r="A19" s="463">
        <v>8</v>
      </c>
      <c r="I19" s="878">
        <f>$B$12</f>
        <v>0</v>
      </c>
      <c r="J19" s="868"/>
      <c r="K19" s="868"/>
      <c r="L19" s="309" t="s">
        <v>948</v>
      </c>
      <c r="M19" s="316">
        <f>$F$12</f>
        <v>0</v>
      </c>
      <c r="N19" s="309"/>
      <c r="O19" s="309"/>
      <c r="P19" s="309"/>
      <c r="Q19" s="309"/>
      <c r="R19" s="309"/>
      <c r="S19" s="315"/>
      <c r="T19" s="243">
        <f>(IF($E142&lt;&gt;0,$M$2,IF($L142&lt;&gt;0,$M$2,"")))</f>
      </c>
      <c r="U19" s="244"/>
      <c r="V19" s="309"/>
      <c r="W19" s="309"/>
      <c r="X19" s="315"/>
      <c r="Y19" s="315"/>
      <c r="Z19" s="315"/>
      <c r="AA19" s="309"/>
      <c r="AB19" s="309"/>
      <c r="AC19" s="315"/>
      <c r="AD19" s="315"/>
      <c r="AE19" s="309"/>
      <c r="AF19" s="315"/>
      <c r="AG19" s="315"/>
    </row>
    <row r="20" spans="1:33" ht="16.5" thickBot="1" thickTop="1">
      <c r="A20" s="463">
        <v>9</v>
      </c>
      <c r="I20" s="253">
        <f>$B$13</f>
        <v>0</v>
      </c>
      <c r="J20" s="237"/>
      <c r="K20" s="238"/>
      <c r="L20" s="314" t="s">
        <v>949</v>
      </c>
      <c r="M20" s="309"/>
      <c r="N20" s="309"/>
      <c r="O20" s="309"/>
      <c r="P20" s="309"/>
      <c r="Q20" s="309"/>
      <c r="R20" s="309"/>
      <c r="S20" s="315"/>
      <c r="T20" s="243">
        <f>(IF($E142&lt;&gt;0,$M$2,IF($L142&lt;&gt;0,$M$2,"")))</f>
      </c>
      <c r="U20" s="244"/>
      <c r="V20" s="309"/>
      <c r="W20" s="309"/>
      <c r="X20" s="315"/>
      <c r="Y20" s="315"/>
      <c r="Z20" s="315"/>
      <c r="AA20" s="309"/>
      <c r="AB20" s="309"/>
      <c r="AC20" s="315"/>
      <c r="AD20" s="315"/>
      <c r="AE20" s="309"/>
      <c r="AF20" s="315"/>
      <c r="AG20" s="315"/>
    </row>
    <row r="21" spans="1:33" ht="19.5" thickBot="1" thickTop="1">
      <c r="A21" s="463">
        <v>10</v>
      </c>
      <c r="I21" s="253"/>
      <c r="J21" s="237"/>
      <c r="K21" s="517">
        <f>$D$17</f>
        <v>0</v>
      </c>
      <c r="L21" s="316">
        <f>$E$17</f>
        <v>0</v>
      </c>
      <c r="M21" s="308"/>
      <c r="N21" s="308"/>
      <c r="O21" s="308"/>
      <c r="P21" s="308"/>
      <c r="Q21" s="308"/>
      <c r="R21" s="308"/>
      <c r="S21" s="448"/>
      <c r="T21" s="243">
        <f>(IF($E142&lt;&gt;0,$M$2,IF($L142&lt;&gt;0,$M$2,"")))</f>
      </c>
      <c r="U21" s="244"/>
      <c r="V21" s="309"/>
      <c r="W21" s="309"/>
      <c r="X21" s="315"/>
      <c r="Y21" s="315"/>
      <c r="Z21" s="315"/>
      <c r="AA21" s="309"/>
      <c r="AB21" s="309"/>
      <c r="AC21" s="315"/>
      <c r="AD21" s="315"/>
      <c r="AE21" s="309"/>
      <c r="AF21" s="315"/>
      <c r="AG21" s="315"/>
    </row>
    <row r="22" spans="1:33" ht="17.25" thickBot="1" thickTop="1">
      <c r="A22" s="463">
        <v>11</v>
      </c>
      <c r="I22" s="237"/>
      <c r="J22" s="249"/>
      <c r="K22" s="250"/>
      <c r="L22" s="309"/>
      <c r="M22" s="314"/>
      <c r="N22" s="314"/>
      <c r="O22" s="314"/>
      <c r="P22" s="314"/>
      <c r="Q22" s="314"/>
      <c r="R22" s="314"/>
      <c r="S22" s="318" t="s">
        <v>950</v>
      </c>
      <c r="T22" s="243">
        <f>(IF($E142&lt;&gt;0,$M$2,IF($L142&lt;&gt;0,$M$2,"")))</f>
      </c>
      <c r="U22" s="244"/>
      <c r="V22" s="317" t="s">
        <v>197</v>
      </c>
      <c r="W22" s="309"/>
      <c r="X22" s="315"/>
      <c r="Y22" s="318" t="s">
        <v>950</v>
      </c>
      <c r="Z22" s="315"/>
      <c r="AA22" s="317" t="s">
        <v>198</v>
      </c>
      <c r="AB22" s="309"/>
      <c r="AC22" s="315"/>
      <c r="AD22" s="318" t="s">
        <v>950</v>
      </c>
      <c r="AE22" s="309"/>
      <c r="AF22" s="315"/>
      <c r="AG22" s="318" t="s">
        <v>950</v>
      </c>
    </row>
    <row r="23" spans="1:34" ht="18.75" thickBot="1">
      <c r="A23" s="463">
        <v>12</v>
      </c>
      <c r="I23" s="745"/>
      <c r="J23" s="462"/>
      <c r="K23" s="736" t="s">
        <v>1271</v>
      </c>
      <c r="L23" s="925" t="s">
        <v>1821</v>
      </c>
      <c r="M23" s="926"/>
      <c r="N23" s="926"/>
      <c r="O23" s="927"/>
      <c r="P23" s="928" t="s">
        <v>1822</v>
      </c>
      <c r="Q23" s="929"/>
      <c r="R23" s="929"/>
      <c r="S23" s="930"/>
      <c r="T23" s="243">
        <f>(IF($E142&lt;&gt;0,$M$2,IF($L142&lt;&gt;0,$M$2,"")))</f>
      </c>
      <c r="U23" s="244"/>
      <c r="V23" s="880" t="s">
        <v>1833</v>
      </c>
      <c r="W23" s="880" t="s">
        <v>1834</v>
      </c>
      <c r="X23" s="876" t="s">
        <v>1835</v>
      </c>
      <c r="Y23" s="876" t="s">
        <v>199</v>
      </c>
      <c r="Z23" s="244"/>
      <c r="AA23" s="876" t="s">
        <v>1836</v>
      </c>
      <c r="AB23" s="876" t="s">
        <v>1837</v>
      </c>
      <c r="AC23" s="876" t="s">
        <v>1838</v>
      </c>
      <c r="AD23" s="876" t="s">
        <v>200</v>
      </c>
      <c r="AE23" s="475" t="s">
        <v>201</v>
      </c>
      <c r="AF23" s="476"/>
      <c r="AG23" s="477"/>
      <c r="AH23" s="326"/>
    </row>
    <row r="24" spans="1:34" ht="58.5" customHeight="1" thickBot="1">
      <c r="A24" s="463">
        <v>13</v>
      </c>
      <c r="I24" s="204" t="s">
        <v>48</v>
      </c>
      <c r="J24" s="205" t="s">
        <v>952</v>
      </c>
      <c r="K24" s="746" t="s">
        <v>1272</v>
      </c>
      <c r="L24" s="840" t="s">
        <v>1823</v>
      </c>
      <c r="M24" s="841" t="s">
        <v>1695</v>
      </c>
      <c r="N24" s="841" t="s">
        <v>1696</v>
      </c>
      <c r="O24" s="841" t="s">
        <v>1694</v>
      </c>
      <c r="P24" s="839" t="s">
        <v>1695</v>
      </c>
      <c r="Q24" s="839" t="s">
        <v>1696</v>
      </c>
      <c r="R24" s="839" t="s">
        <v>1694</v>
      </c>
      <c r="S24" s="847" t="s">
        <v>1265</v>
      </c>
      <c r="T24" s="243">
        <f>(IF($E142&lt;&gt;0,$M$2,IF($L142&lt;&gt;0,$M$2,"")))</f>
      </c>
      <c r="U24" s="244"/>
      <c r="V24" s="932"/>
      <c r="W24" s="933"/>
      <c r="X24" s="932"/>
      <c r="Y24" s="933"/>
      <c r="Z24" s="244"/>
      <c r="AA24" s="931"/>
      <c r="AB24" s="931"/>
      <c r="AC24" s="931"/>
      <c r="AD24" s="931"/>
      <c r="AE24" s="478">
        <v>2015</v>
      </c>
      <c r="AF24" s="478">
        <v>2016</v>
      </c>
      <c r="AG24" s="478" t="s">
        <v>1832</v>
      </c>
      <c r="AH24" s="479" t="s">
        <v>202</v>
      </c>
    </row>
    <row r="25" spans="1:34" ht="18.75" thickBot="1">
      <c r="A25" s="463">
        <v>14</v>
      </c>
      <c r="I25" s="737"/>
      <c r="J25" s="462"/>
      <c r="K25" s="330" t="s">
        <v>1465</v>
      </c>
      <c r="L25" s="580" t="s">
        <v>203</v>
      </c>
      <c r="M25" s="331" t="s">
        <v>204</v>
      </c>
      <c r="N25" s="331" t="s">
        <v>1279</v>
      </c>
      <c r="O25" s="331" t="s">
        <v>1280</v>
      </c>
      <c r="P25" s="331" t="s">
        <v>1238</v>
      </c>
      <c r="Q25" s="331" t="s">
        <v>1824</v>
      </c>
      <c r="R25" s="331" t="s">
        <v>1825</v>
      </c>
      <c r="S25" s="580" t="s">
        <v>1839</v>
      </c>
      <c r="T25" s="243">
        <f>(IF($E142&lt;&gt;0,$M$2,IF($L142&lt;&gt;0,$M$2,"")))</f>
      </c>
      <c r="U25" s="244"/>
      <c r="V25" s="332" t="s">
        <v>205</v>
      </c>
      <c r="W25" s="332" t="s">
        <v>206</v>
      </c>
      <c r="X25" s="333" t="s">
        <v>207</v>
      </c>
      <c r="Y25" s="333" t="s">
        <v>208</v>
      </c>
      <c r="Z25" s="244"/>
      <c r="AA25" s="735" t="s">
        <v>209</v>
      </c>
      <c r="AB25" s="735" t="s">
        <v>210</v>
      </c>
      <c r="AC25" s="735" t="s">
        <v>211</v>
      </c>
      <c r="AD25" s="735" t="s">
        <v>212</v>
      </c>
      <c r="AE25" s="735" t="s">
        <v>1235</v>
      </c>
      <c r="AF25" s="735" t="s">
        <v>1236</v>
      </c>
      <c r="AG25" s="735" t="s">
        <v>1237</v>
      </c>
      <c r="AH25" s="480" t="s">
        <v>1238</v>
      </c>
    </row>
    <row r="26" spans="1:34" ht="50.25" customHeight="1" thickBot="1">
      <c r="A26" s="463">
        <v>15</v>
      </c>
      <c r="I26" s="261"/>
      <c r="J26" s="430"/>
      <c r="K26" s="430"/>
      <c r="L26" s="338"/>
      <c r="M26" s="430"/>
      <c r="N26" s="430"/>
      <c r="O26" s="430"/>
      <c r="P26" s="430"/>
      <c r="Q26" s="430"/>
      <c r="R26" s="430"/>
      <c r="S26" s="338"/>
      <c r="T26" s="243">
        <f>(IF($E142&lt;&gt;0,$M$2,IF($L142&lt;&gt;0,$M$2,"")))</f>
      </c>
      <c r="U26" s="244"/>
      <c r="V26" s="481" t="s">
        <v>1239</v>
      </c>
      <c r="W26" s="481" t="s">
        <v>1239</v>
      </c>
      <c r="X26" s="481" t="s">
        <v>1240</v>
      </c>
      <c r="Y26" s="481" t="s">
        <v>1241</v>
      </c>
      <c r="Z26" s="244"/>
      <c r="AA26" s="481" t="s">
        <v>1239</v>
      </c>
      <c r="AB26" s="481" t="s">
        <v>1239</v>
      </c>
      <c r="AC26" s="481" t="s">
        <v>1273</v>
      </c>
      <c r="AD26" s="481" t="s">
        <v>1243</v>
      </c>
      <c r="AE26" s="481" t="s">
        <v>1239</v>
      </c>
      <c r="AF26" s="481" t="s">
        <v>1239</v>
      </c>
      <c r="AG26" s="481" t="s">
        <v>1239</v>
      </c>
      <c r="AH26" s="341" t="s">
        <v>1244</v>
      </c>
    </row>
    <row r="27" spans="1:34" ht="18.75" thickBot="1">
      <c r="A27" s="463">
        <v>16</v>
      </c>
      <c r="I27" s="745"/>
      <c r="J27" s="747">
        <f>VLOOKUP(K28,EBK_DEIN2,2,FALSE)</f>
        <v>0</v>
      </c>
      <c r="K27" s="736" t="s">
        <v>1672</v>
      </c>
      <c r="L27" s="338"/>
      <c r="M27" s="430"/>
      <c r="N27" s="430"/>
      <c r="O27" s="430"/>
      <c r="P27" s="430"/>
      <c r="Q27" s="430"/>
      <c r="R27" s="430"/>
      <c r="S27" s="338"/>
      <c r="T27" s="243">
        <f>(IF($E142&lt;&gt;0,$M$2,IF($L142&lt;&gt;0,$M$2,"")))</f>
      </c>
      <c r="U27" s="244"/>
      <c r="V27" s="482"/>
      <c r="W27" s="482"/>
      <c r="X27" s="388"/>
      <c r="Y27" s="483"/>
      <c r="Z27" s="244"/>
      <c r="AA27" s="482"/>
      <c r="AB27" s="482"/>
      <c r="AC27" s="388"/>
      <c r="AD27" s="483"/>
      <c r="AE27" s="482"/>
      <c r="AF27" s="388"/>
      <c r="AG27" s="483"/>
      <c r="AH27" s="484"/>
    </row>
    <row r="28" spans="1:34" ht="18">
      <c r="A28" s="463">
        <v>17</v>
      </c>
      <c r="I28" s="485"/>
      <c r="J28" s="264"/>
      <c r="K28" s="626" t="s">
        <v>812</v>
      </c>
      <c r="L28" s="338"/>
      <c r="M28" s="430"/>
      <c r="N28" s="430"/>
      <c r="O28" s="430"/>
      <c r="P28" s="430"/>
      <c r="Q28" s="430"/>
      <c r="R28" s="430"/>
      <c r="S28" s="338"/>
      <c r="T28" s="243">
        <f>(IF($E142&lt;&gt;0,$M$2,IF($L142&lt;&gt;0,$M$2,"")))</f>
      </c>
      <c r="U28" s="244"/>
      <c r="V28" s="482"/>
      <c r="W28" s="482"/>
      <c r="X28" s="388"/>
      <c r="Y28" s="486">
        <f>SUMIF(Y31:Y32,"&lt;0")+SUMIF(Y34:Y38,"&lt;0")+SUMIF(Y40:Y45,"&lt;0")+SUMIF(Y47:Y63,"&lt;0")+SUMIF(Y69:Y73,"&lt;0")+SUMIF(Y75:Y80,"&lt;0")+SUMIF(Y82:Y87,"&lt;0")+SUMIF(Y95:Y96,"&lt;0")+SUMIF(Y99:Y104,"&lt;0")+SUMIF(Y106:Y111,"&lt;0")+SUMIF(Y115,"&lt;0")+SUMIF(Y117:Y123,"&lt;0")+SUMIF(Y125:Y127,"&lt;0")+SUMIF(Y129:Y132,"&lt;0")+SUMIF(Y134:Y135,"&lt;0")+SUMIF(Y138,"&lt;0")</f>
        <v>0</v>
      </c>
      <c r="Z28" s="244"/>
      <c r="AA28" s="482"/>
      <c r="AB28" s="482"/>
      <c r="AC28" s="388"/>
      <c r="AD28" s="486">
        <f>SUMIF(AD31:AD32,"&lt;0")+SUMIF(AD34:AD38,"&lt;0")+SUMIF(AD40:AD45,"&lt;0")+SUMIF(AD47:AD63,"&lt;0")+SUMIF(AD69:AD73,"&lt;0")+SUMIF(AD75:AD80,"&lt;0")+SUMIF(AD82:AD87,"&lt;0")+SUMIF(AD95:AD96,"&lt;0")+SUMIF(AD99:AD104,"&lt;0")+SUMIF(AD106:AD111,"&lt;0")+SUMIF(AD115,"&lt;0")+SUMIF(AD117:AD123,"&lt;0")+SUMIF(AD125:AD127,"&lt;0")+SUMIF(AD129:AD132,"&lt;0")+SUMIF(AD134:AD135,"&lt;0")+SUMIF(AD138,"&lt;0")</f>
        <v>0</v>
      </c>
      <c r="AE28" s="482"/>
      <c r="AF28" s="388"/>
      <c r="AG28" s="483"/>
      <c r="AH28" s="343"/>
    </row>
    <row r="29" spans="1:34" ht="18.75" thickBot="1">
      <c r="A29" s="463">
        <v>18</v>
      </c>
      <c r="I29" s="401"/>
      <c r="J29" s="264"/>
      <c r="K29" s="327" t="s">
        <v>1274</v>
      </c>
      <c r="L29" s="338"/>
      <c r="M29" s="430"/>
      <c r="N29" s="430"/>
      <c r="O29" s="430"/>
      <c r="P29" s="430"/>
      <c r="Q29" s="430"/>
      <c r="R29" s="430"/>
      <c r="S29" s="338"/>
      <c r="T29" s="243">
        <f>(IF($E142&lt;&gt;0,$M$2,IF($L142&lt;&gt;0,$M$2,"")))</f>
      </c>
      <c r="U29" s="244"/>
      <c r="V29" s="482"/>
      <c r="W29" s="482"/>
      <c r="X29" s="388"/>
      <c r="Y29" s="483"/>
      <c r="Z29" s="244"/>
      <c r="AA29" s="482"/>
      <c r="AB29" s="482"/>
      <c r="AC29" s="388"/>
      <c r="AD29" s="483"/>
      <c r="AE29" s="482"/>
      <c r="AF29" s="388"/>
      <c r="AG29" s="483"/>
      <c r="AH29" s="345"/>
    </row>
    <row r="30" spans="1:34" ht="35.25" customHeight="1" thickBot="1">
      <c r="A30" s="463">
        <v>19</v>
      </c>
      <c r="I30" s="167">
        <v>100</v>
      </c>
      <c r="J30" s="870" t="s">
        <v>1467</v>
      </c>
      <c r="K30" s="871"/>
      <c r="L30" s="845">
        <f aca="true" t="shared" si="0" ref="L30:S30">SUM(L31:L32)</f>
        <v>0</v>
      </c>
      <c r="M30" s="563">
        <f t="shared" si="0"/>
        <v>0</v>
      </c>
      <c r="N30" s="487">
        <f t="shared" si="0"/>
        <v>0</v>
      </c>
      <c r="O30" s="487">
        <f>SUM(O31:O32)</f>
        <v>0</v>
      </c>
      <c r="P30" s="563">
        <f t="shared" si="0"/>
        <v>0</v>
      </c>
      <c r="Q30" s="487">
        <f t="shared" si="0"/>
        <v>0</v>
      </c>
      <c r="R30" s="487">
        <f t="shared" si="0"/>
        <v>0</v>
      </c>
      <c r="S30" s="487">
        <f t="shared" si="0"/>
        <v>0</v>
      </c>
      <c r="T30" s="270">
        <f>(IF($E30&lt;&gt;0,$M$2,IF($L30&lt;&gt;0,$M$2,"")))</f>
      </c>
      <c r="U30" s="271"/>
      <c r="V30" s="346">
        <f>SUM(V31:V32)</f>
        <v>0</v>
      </c>
      <c r="W30" s="347">
        <f>SUM(W31:W32)</f>
        <v>0</v>
      </c>
      <c r="X30" s="488">
        <f>SUM(X31:X32)</f>
        <v>0</v>
      </c>
      <c r="Y30" s="489">
        <f>SUM(Y31:Y32)</f>
        <v>0</v>
      </c>
      <c r="Z30" s="271"/>
      <c r="AA30" s="348"/>
      <c r="AB30" s="490"/>
      <c r="AC30" s="491"/>
      <c r="AD30" s="490"/>
      <c r="AE30" s="490"/>
      <c r="AF30" s="490"/>
      <c r="AG30" s="492"/>
      <c r="AH30" s="349">
        <f>AD30-AE30-AF30-AG30</f>
        <v>0</v>
      </c>
    </row>
    <row r="31" spans="1:34" ht="32.25" thickBot="1">
      <c r="A31" s="463">
        <v>20</v>
      </c>
      <c r="I31" s="144"/>
      <c r="J31" s="148">
        <v>101</v>
      </c>
      <c r="K31" s="141" t="s">
        <v>1468</v>
      </c>
      <c r="L31" s="539">
        <f>M31+N31+O31</f>
        <v>0</v>
      </c>
      <c r="M31" s="526"/>
      <c r="N31" s="272"/>
      <c r="O31" s="272"/>
      <c r="P31" s="526"/>
      <c r="Q31" s="272"/>
      <c r="R31" s="272"/>
      <c r="S31" s="571">
        <f>P31+Q31+R31</f>
        <v>0</v>
      </c>
      <c r="T31" s="270">
        <f aca="true" t="shared" si="1" ref="T31:T94">(IF($E31&lt;&gt;0,$M$2,IF($L31&lt;&gt;0,$M$2,"")))</f>
      </c>
      <c r="U31" s="271"/>
      <c r="V31" s="493"/>
      <c r="W31" s="281"/>
      <c r="X31" s="351">
        <f>S31</f>
        <v>0</v>
      </c>
      <c r="Y31" s="494">
        <f>V31+W31-X31</f>
        <v>0</v>
      </c>
      <c r="Z31" s="271"/>
      <c r="AA31" s="352"/>
      <c r="AB31" s="357"/>
      <c r="AC31" s="357"/>
      <c r="AD31" s="357"/>
      <c r="AE31" s="357"/>
      <c r="AF31" s="357"/>
      <c r="AG31" s="495"/>
      <c r="AH31" s="349">
        <f aca="true" t="shared" si="2" ref="AH31:AH92">AD31-AE31-AF31-AG31</f>
        <v>0</v>
      </c>
    </row>
    <row r="32" spans="1:34" ht="32.25" thickBot="1">
      <c r="A32" s="463">
        <v>21</v>
      </c>
      <c r="I32" s="144"/>
      <c r="J32" s="140">
        <v>102</v>
      </c>
      <c r="K32" s="142" t="s">
        <v>1469</v>
      </c>
      <c r="L32" s="539">
        <f>M32+N32+O32</f>
        <v>0</v>
      </c>
      <c r="M32" s="526"/>
      <c r="N32" s="272"/>
      <c r="O32" s="272"/>
      <c r="P32" s="526"/>
      <c r="Q32" s="272"/>
      <c r="R32" s="272"/>
      <c r="S32" s="571">
        <f>P32+Q32+R32</f>
        <v>0</v>
      </c>
      <c r="T32" s="270">
        <f t="shared" si="1"/>
      </c>
      <c r="U32" s="271"/>
      <c r="V32" s="493"/>
      <c r="W32" s="281"/>
      <c r="X32" s="351">
        <f>S32</f>
        <v>0</v>
      </c>
      <c r="Y32" s="494">
        <f aca="true" t="shared" si="3" ref="Y32:Y73">V32+W32-X32</f>
        <v>0</v>
      </c>
      <c r="Z32" s="271"/>
      <c r="AA32" s="352"/>
      <c r="AB32" s="357"/>
      <c r="AC32" s="357"/>
      <c r="AD32" s="357"/>
      <c r="AE32" s="357"/>
      <c r="AF32" s="357"/>
      <c r="AG32" s="495"/>
      <c r="AH32" s="349">
        <f t="shared" si="2"/>
        <v>0</v>
      </c>
    </row>
    <row r="33" spans="1:34" ht="18.75" thickBot="1">
      <c r="A33" s="463">
        <v>22</v>
      </c>
      <c r="I33" s="143">
        <v>200</v>
      </c>
      <c r="J33" s="879" t="s">
        <v>1470</v>
      </c>
      <c r="K33" s="879"/>
      <c r="L33" s="540">
        <f aca="true" t="shared" si="4" ref="L33:S33">SUM(L34:L38)</f>
        <v>0</v>
      </c>
      <c r="M33" s="353">
        <f t="shared" si="4"/>
        <v>0</v>
      </c>
      <c r="N33" s="279">
        <f t="shared" si="4"/>
        <v>0</v>
      </c>
      <c r="O33" s="279">
        <f>SUM(O34:O38)</f>
        <v>0</v>
      </c>
      <c r="P33" s="353">
        <f t="shared" si="4"/>
        <v>0</v>
      </c>
      <c r="Q33" s="279">
        <f t="shared" si="4"/>
        <v>0</v>
      </c>
      <c r="R33" s="279">
        <f t="shared" si="4"/>
        <v>0</v>
      </c>
      <c r="S33" s="279">
        <f t="shared" si="4"/>
        <v>0</v>
      </c>
      <c r="T33" s="270">
        <f t="shared" si="1"/>
      </c>
      <c r="U33" s="271"/>
      <c r="V33" s="354">
        <f>SUM(V34:V38)</f>
        <v>0</v>
      </c>
      <c r="W33" s="355">
        <f>SUM(W34:W38)</f>
        <v>0</v>
      </c>
      <c r="X33" s="496">
        <f>SUM(X34:X38)</f>
        <v>0</v>
      </c>
      <c r="Y33" s="497">
        <f>SUM(Y34:Y38)</f>
        <v>0</v>
      </c>
      <c r="Z33" s="271"/>
      <c r="AA33" s="356"/>
      <c r="AB33" s="367"/>
      <c r="AC33" s="367"/>
      <c r="AD33" s="367"/>
      <c r="AE33" s="367"/>
      <c r="AF33" s="367"/>
      <c r="AG33" s="498"/>
      <c r="AH33" s="349">
        <f t="shared" si="2"/>
        <v>0</v>
      </c>
    </row>
    <row r="34" spans="1:34" ht="18.75" thickBot="1">
      <c r="A34" s="463">
        <v>23</v>
      </c>
      <c r="I34" s="147"/>
      <c r="J34" s="148">
        <v>201</v>
      </c>
      <c r="K34" s="141" t="s">
        <v>1471</v>
      </c>
      <c r="L34" s="539">
        <f>M34+N34+O34</f>
        <v>0</v>
      </c>
      <c r="M34" s="526"/>
      <c r="N34" s="272"/>
      <c r="O34" s="272"/>
      <c r="P34" s="526"/>
      <c r="Q34" s="272"/>
      <c r="R34" s="272"/>
      <c r="S34" s="571">
        <f>P34+Q34+R34</f>
        <v>0</v>
      </c>
      <c r="T34" s="270">
        <f t="shared" si="1"/>
      </c>
      <c r="U34" s="271"/>
      <c r="V34" s="493"/>
      <c r="W34" s="281"/>
      <c r="X34" s="351">
        <f>S34</f>
        <v>0</v>
      </c>
      <c r="Y34" s="494">
        <f t="shared" si="3"/>
        <v>0</v>
      </c>
      <c r="Z34" s="271"/>
      <c r="AA34" s="352"/>
      <c r="AB34" s="357"/>
      <c r="AC34" s="357"/>
      <c r="AD34" s="357"/>
      <c r="AE34" s="357"/>
      <c r="AF34" s="357"/>
      <c r="AG34" s="495"/>
      <c r="AH34" s="349">
        <f t="shared" si="2"/>
        <v>0</v>
      </c>
    </row>
    <row r="35" spans="1:34" ht="18.75" thickBot="1">
      <c r="A35" s="463">
        <v>24</v>
      </c>
      <c r="I35" s="139"/>
      <c r="J35" s="140">
        <v>202</v>
      </c>
      <c r="K35" s="149" t="s">
        <v>1472</v>
      </c>
      <c r="L35" s="539">
        <f>M35+N35+O35</f>
        <v>0</v>
      </c>
      <c r="M35" s="526"/>
      <c r="N35" s="272"/>
      <c r="O35" s="272"/>
      <c r="P35" s="526"/>
      <c r="Q35" s="272"/>
      <c r="R35" s="272"/>
      <c r="S35" s="571">
        <f>P35+Q35+R35</f>
        <v>0</v>
      </c>
      <c r="T35" s="270">
        <f t="shared" si="1"/>
      </c>
      <c r="U35" s="271"/>
      <c r="V35" s="493"/>
      <c r="W35" s="281"/>
      <c r="X35" s="351">
        <f>S35</f>
        <v>0</v>
      </c>
      <c r="Y35" s="494">
        <f t="shared" si="3"/>
        <v>0</v>
      </c>
      <c r="Z35" s="271"/>
      <c r="AA35" s="352"/>
      <c r="AB35" s="357"/>
      <c r="AC35" s="357"/>
      <c r="AD35" s="357"/>
      <c r="AE35" s="357"/>
      <c r="AF35" s="357"/>
      <c r="AG35" s="495"/>
      <c r="AH35" s="349">
        <f t="shared" si="2"/>
        <v>0</v>
      </c>
    </row>
    <row r="36" spans="1:34" ht="32.25" thickBot="1">
      <c r="A36" s="463">
        <v>25</v>
      </c>
      <c r="I36" s="157"/>
      <c r="J36" s="140">
        <v>205</v>
      </c>
      <c r="K36" s="149" t="s">
        <v>1098</v>
      </c>
      <c r="L36" s="539">
        <f>M36+N36+O36</f>
        <v>0</v>
      </c>
      <c r="M36" s="526"/>
      <c r="N36" s="272"/>
      <c r="O36" s="272"/>
      <c r="P36" s="526"/>
      <c r="Q36" s="272"/>
      <c r="R36" s="272"/>
      <c r="S36" s="571">
        <f>P36+Q36+R36</f>
        <v>0</v>
      </c>
      <c r="T36" s="270">
        <f t="shared" si="1"/>
      </c>
      <c r="U36" s="271"/>
      <c r="V36" s="493"/>
      <c r="W36" s="281"/>
      <c r="X36" s="351">
        <f>S36</f>
        <v>0</v>
      </c>
      <c r="Y36" s="494">
        <f t="shared" si="3"/>
        <v>0</v>
      </c>
      <c r="Z36" s="271"/>
      <c r="AA36" s="352"/>
      <c r="AB36" s="357"/>
      <c r="AC36" s="357"/>
      <c r="AD36" s="357"/>
      <c r="AE36" s="357"/>
      <c r="AF36" s="357"/>
      <c r="AG36" s="495"/>
      <c r="AH36" s="349">
        <f t="shared" si="2"/>
        <v>0</v>
      </c>
    </row>
    <row r="37" spans="1:34" ht="32.25" thickBot="1">
      <c r="A37" s="463">
        <v>26</v>
      </c>
      <c r="I37" s="157"/>
      <c r="J37" s="140">
        <v>208</v>
      </c>
      <c r="K37" s="168" t="s">
        <v>1099</v>
      </c>
      <c r="L37" s="539">
        <f>M37+N37+O37</f>
        <v>0</v>
      </c>
      <c r="M37" s="526"/>
      <c r="N37" s="272"/>
      <c r="O37" s="272"/>
      <c r="P37" s="526"/>
      <c r="Q37" s="272"/>
      <c r="R37" s="272"/>
      <c r="S37" s="571">
        <f>P37+Q37+R37</f>
        <v>0</v>
      </c>
      <c r="T37" s="270">
        <f t="shared" si="1"/>
      </c>
      <c r="U37" s="271"/>
      <c r="V37" s="493"/>
      <c r="W37" s="281"/>
      <c r="X37" s="351">
        <f>S37</f>
        <v>0</v>
      </c>
      <c r="Y37" s="494">
        <f t="shared" si="3"/>
        <v>0</v>
      </c>
      <c r="Z37" s="271"/>
      <c r="AA37" s="352"/>
      <c r="AB37" s="357"/>
      <c r="AC37" s="357"/>
      <c r="AD37" s="357"/>
      <c r="AE37" s="357"/>
      <c r="AF37" s="357"/>
      <c r="AG37" s="495"/>
      <c r="AH37" s="349">
        <f t="shared" si="2"/>
        <v>0</v>
      </c>
    </row>
    <row r="38" spans="1:34" ht="18.75" thickBot="1">
      <c r="A38" s="463">
        <v>27</v>
      </c>
      <c r="I38" s="147"/>
      <c r="J38" s="146">
        <v>209</v>
      </c>
      <c r="K38" s="152" t="s">
        <v>1100</v>
      </c>
      <c r="L38" s="539">
        <f>M38+N38+O38</f>
        <v>0</v>
      </c>
      <c r="M38" s="526"/>
      <c r="N38" s="272"/>
      <c r="O38" s="272"/>
      <c r="P38" s="526"/>
      <c r="Q38" s="272"/>
      <c r="R38" s="272"/>
      <c r="S38" s="571">
        <f>P38+Q38+R38</f>
        <v>0</v>
      </c>
      <c r="T38" s="270">
        <f t="shared" si="1"/>
      </c>
      <c r="U38" s="271"/>
      <c r="V38" s="493"/>
      <c r="W38" s="281"/>
      <c r="X38" s="351">
        <f>S38</f>
        <v>0</v>
      </c>
      <c r="Y38" s="494">
        <f t="shared" si="3"/>
        <v>0</v>
      </c>
      <c r="Z38" s="271"/>
      <c r="AA38" s="352"/>
      <c r="AB38" s="357"/>
      <c r="AC38" s="357"/>
      <c r="AD38" s="357"/>
      <c r="AE38" s="357"/>
      <c r="AF38" s="357"/>
      <c r="AG38" s="495"/>
      <c r="AH38" s="349">
        <f t="shared" si="2"/>
        <v>0</v>
      </c>
    </row>
    <row r="39" spans="1:34" ht="18.75" thickBot="1">
      <c r="A39" s="463">
        <v>28</v>
      </c>
      <c r="I39" s="143">
        <v>500</v>
      </c>
      <c r="J39" s="866" t="s">
        <v>321</v>
      </c>
      <c r="K39" s="866"/>
      <c r="L39" s="540">
        <f aca="true" t="shared" si="5" ref="L39:S39">SUM(L40:L44)</f>
        <v>0</v>
      </c>
      <c r="M39" s="353">
        <f t="shared" si="5"/>
        <v>0</v>
      </c>
      <c r="N39" s="279">
        <f t="shared" si="5"/>
        <v>0</v>
      </c>
      <c r="O39" s="279">
        <f>SUM(O40:O44)</f>
        <v>0</v>
      </c>
      <c r="P39" s="353">
        <f t="shared" si="5"/>
        <v>0</v>
      </c>
      <c r="Q39" s="279">
        <f t="shared" si="5"/>
        <v>0</v>
      </c>
      <c r="R39" s="279">
        <f t="shared" si="5"/>
        <v>0</v>
      </c>
      <c r="S39" s="279">
        <f t="shared" si="5"/>
        <v>0</v>
      </c>
      <c r="T39" s="270">
        <f t="shared" si="1"/>
      </c>
      <c r="U39" s="271"/>
      <c r="V39" s="354">
        <f>SUM(V40:V44)</f>
        <v>0</v>
      </c>
      <c r="W39" s="355">
        <f>SUM(W40:W44)</f>
        <v>0</v>
      </c>
      <c r="X39" s="496">
        <f>SUM(X40:X44)</f>
        <v>0</v>
      </c>
      <c r="Y39" s="497">
        <f>SUM(Y40:Y44)</f>
        <v>0</v>
      </c>
      <c r="Z39" s="271"/>
      <c r="AA39" s="356"/>
      <c r="AB39" s="367"/>
      <c r="AC39" s="357"/>
      <c r="AD39" s="367"/>
      <c r="AE39" s="367"/>
      <c r="AF39" s="367"/>
      <c r="AG39" s="498"/>
      <c r="AH39" s="349">
        <f t="shared" si="2"/>
        <v>0</v>
      </c>
    </row>
    <row r="40" spans="1:34" ht="32.25" thickBot="1">
      <c r="A40" s="463">
        <v>29</v>
      </c>
      <c r="I40" s="147"/>
      <c r="J40" s="169">
        <v>551</v>
      </c>
      <c r="K40" s="535" t="s">
        <v>322</v>
      </c>
      <c r="L40" s="539">
        <f aca="true" t="shared" si="6" ref="L40:L45">M40+N40+O40</f>
        <v>0</v>
      </c>
      <c r="M40" s="526"/>
      <c r="N40" s="272"/>
      <c r="O40" s="272"/>
      <c r="P40" s="526"/>
      <c r="Q40" s="272"/>
      <c r="R40" s="272"/>
      <c r="S40" s="571">
        <f aca="true" t="shared" si="7" ref="S40:S45">P40+Q40+R40</f>
        <v>0</v>
      </c>
      <c r="T40" s="270">
        <f t="shared" si="1"/>
      </c>
      <c r="U40" s="271"/>
      <c r="V40" s="493"/>
      <c r="W40" s="281"/>
      <c r="X40" s="351">
        <f aca="true" t="shared" si="8" ref="X40:X45">S40</f>
        <v>0</v>
      </c>
      <c r="Y40" s="494">
        <f t="shared" si="3"/>
        <v>0</v>
      </c>
      <c r="Z40" s="271"/>
      <c r="AA40" s="352"/>
      <c r="AB40" s="357"/>
      <c r="AC40" s="357"/>
      <c r="AD40" s="357"/>
      <c r="AE40" s="357"/>
      <c r="AF40" s="357"/>
      <c r="AG40" s="495"/>
      <c r="AH40" s="349">
        <f t="shared" si="2"/>
        <v>0</v>
      </c>
    </row>
    <row r="41" spans="1:34" ht="32.25" thickBot="1">
      <c r="A41" s="463">
        <v>30</v>
      </c>
      <c r="I41" s="147"/>
      <c r="J41" s="170">
        <f>J40+1</f>
        <v>552</v>
      </c>
      <c r="K41" s="536" t="s">
        <v>323</v>
      </c>
      <c r="L41" s="539">
        <f t="shared" si="6"/>
        <v>0</v>
      </c>
      <c r="M41" s="526"/>
      <c r="N41" s="272"/>
      <c r="O41" s="272"/>
      <c r="P41" s="526"/>
      <c r="Q41" s="272"/>
      <c r="R41" s="272"/>
      <c r="S41" s="571">
        <f t="shared" si="7"/>
        <v>0</v>
      </c>
      <c r="T41" s="270">
        <f t="shared" si="1"/>
      </c>
      <c r="U41" s="271"/>
      <c r="V41" s="493"/>
      <c r="W41" s="281"/>
      <c r="X41" s="351">
        <f t="shared" si="8"/>
        <v>0</v>
      </c>
      <c r="Y41" s="494">
        <f t="shared" si="3"/>
        <v>0</v>
      </c>
      <c r="Z41" s="271"/>
      <c r="AA41" s="352"/>
      <c r="AB41" s="357"/>
      <c r="AC41" s="357"/>
      <c r="AD41" s="357"/>
      <c r="AE41" s="357"/>
      <c r="AF41" s="357"/>
      <c r="AG41" s="495"/>
      <c r="AH41" s="349">
        <f t="shared" si="2"/>
        <v>0</v>
      </c>
    </row>
    <row r="42" spans="1:34" ht="18.75" customHeight="1" thickBot="1">
      <c r="A42" s="463">
        <v>31</v>
      </c>
      <c r="I42" s="147"/>
      <c r="J42" s="170">
        <v>560</v>
      </c>
      <c r="K42" s="537" t="s">
        <v>324</v>
      </c>
      <c r="L42" s="539">
        <f t="shared" si="6"/>
        <v>0</v>
      </c>
      <c r="M42" s="526"/>
      <c r="N42" s="272"/>
      <c r="O42" s="272"/>
      <c r="P42" s="526"/>
      <c r="Q42" s="272"/>
      <c r="R42" s="272"/>
      <c r="S42" s="571">
        <f t="shared" si="7"/>
        <v>0</v>
      </c>
      <c r="T42" s="270">
        <f t="shared" si="1"/>
      </c>
      <c r="U42" s="271"/>
      <c r="V42" s="493"/>
      <c r="W42" s="281"/>
      <c r="X42" s="351">
        <f t="shared" si="8"/>
        <v>0</v>
      </c>
      <c r="Y42" s="494">
        <f t="shared" si="3"/>
        <v>0</v>
      </c>
      <c r="Z42" s="271"/>
      <c r="AA42" s="352"/>
      <c r="AB42" s="357"/>
      <c r="AC42" s="357"/>
      <c r="AD42" s="357"/>
      <c r="AE42" s="357"/>
      <c r="AF42" s="357"/>
      <c r="AG42" s="495"/>
      <c r="AH42" s="349">
        <f t="shared" si="2"/>
        <v>0</v>
      </c>
    </row>
    <row r="43" spans="1:34" ht="18.75" customHeight="1" thickBot="1">
      <c r="A43" s="463">
        <v>32</v>
      </c>
      <c r="I43" s="147"/>
      <c r="J43" s="170">
        <v>580</v>
      </c>
      <c r="K43" s="536" t="s">
        <v>325</v>
      </c>
      <c r="L43" s="539">
        <f t="shared" si="6"/>
        <v>0</v>
      </c>
      <c r="M43" s="526"/>
      <c r="N43" s="272"/>
      <c r="O43" s="272"/>
      <c r="P43" s="526"/>
      <c r="Q43" s="272"/>
      <c r="R43" s="272"/>
      <c r="S43" s="571">
        <f t="shared" si="7"/>
        <v>0</v>
      </c>
      <c r="T43" s="270">
        <f t="shared" si="1"/>
      </c>
      <c r="U43" s="271"/>
      <c r="V43" s="493"/>
      <c r="W43" s="281"/>
      <c r="X43" s="351">
        <f t="shared" si="8"/>
        <v>0</v>
      </c>
      <c r="Y43" s="494">
        <f t="shared" si="3"/>
        <v>0</v>
      </c>
      <c r="Z43" s="271"/>
      <c r="AA43" s="352"/>
      <c r="AB43" s="357"/>
      <c r="AC43" s="357"/>
      <c r="AD43" s="357"/>
      <c r="AE43" s="357"/>
      <c r="AF43" s="357"/>
      <c r="AG43" s="495"/>
      <c r="AH43" s="349">
        <f t="shared" si="2"/>
        <v>0</v>
      </c>
    </row>
    <row r="44" spans="1:34" ht="32.25" thickBot="1">
      <c r="A44" s="463">
        <v>33</v>
      </c>
      <c r="I44" s="147"/>
      <c r="J44" s="171">
        <v>590</v>
      </c>
      <c r="K44" s="538" t="s">
        <v>326</v>
      </c>
      <c r="L44" s="539">
        <f t="shared" si="6"/>
        <v>0</v>
      </c>
      <c r="M44" s="526"/>
      <c r="N44" s="272"/>
      <c r="O44" s="272"/>
      <c r="P44" s="526"/>
      <c r="Q44" s="272"/>
      <c r="R44" s="272"/>
      <c r="S44" s="571">
        <f t="shared" si="7"/>
        <v>0</v>
      </c>
      <c r="T44" s="270">
        <f t="shared" si="1"/>
      </c>
      <c r="U44" s="271"/>
      <c r="V44" s="493"/>
      <c r="W44" s="281"/>
      <c r="X44" s="351">
        <f t="shared" si="8"/>
        <v>0</v>
      </c>
      <c r="Y44" s="494">
        <f t="shared" si="3"/>
        <v>0</v>
      </c>
      <c r="Z44" s="271"/>
      <c r="AA44" s="352"/>
      <c r="AB44" s="357"/>
      <c r="AC44" s="357"/>
      <c r="AD44" s="357"/>
      <c r="AE44" s="357"/>
      <c r="AF44" s="357"/>
      <c r="AG44" s="495"/>
      <c r="AH44" s="349">
        <f t="shared" si="2"/>
        <v>0</v>
      </c>
    </row>
    <row r="45" spans="1:34" ht="18.75" customHeight="1" thickBot="1">
      <c r="A45" s="463">
        <v>34</v>
      </c>
      <c r="I45" s="143">
        <v>800</v>
      </c>
      <c r="J45" s="866" t="s">
        <v>1275</v>
      </c>
      <c r="K45" s="866"/>
      <c r="L45" s="539">
        <f t="shared" si="6"/>
        <v>0</v>
      </c>
      <c r="M45" s="528"/>
      <c r="N45" s="285"/>
      <c r="O45" s="285"/>
      <c r="P45" s="528"/>
      <c r="Q45" s="285"/>
      <c r="R45" s="285"/>
      <c r="S45" s="571">
        <f t="shared" si="7"/>
        <v>0</v>
      </c>
      <c r="T45" s="270">
        <f t="shared" si="1"/>
      </c>
      <c r="U45" s="271"/>
      <c r="V45" s="500"/>
      <c r="W45" s="283"/>
      <c r="X45" s="351">
        <f t="shared" si="8"/>
        <v>0</v>
      </c>
      <c r="Y45" s="494">
        <f t="shared" si="3"/>
        <v>0</v>
      </c>
      <c r="Z45" s="271"/>
      <c r="AA45" s="356"/>
      <c r="AB45" s="367"/>
      <c r="AC45" s="357"/>
      <c r="AD45" s="357"/>
      <c r="AE45" s="367"/>
      <c r="AF45" s="357"/>
      <c r="AG45" s="495"/>
      <c r="AH45" s="349">
        <f t="shared" si="2"/>
        <v>0</v>
      </c>
    </row>
    <row r="46" spans="1:34" ht="18.75" thickBot="1">
      <c r="A46" s="463">
        <v>35</v>
      </c>
      <c r="I46" s="143">
        <v>1000</v>
      </c>
      <c r="J46" s="887" t="s">
        <v>328</v>
      </c>
      <c r="K46" s="887"/>
      <c r="L46" s="540">
        <f aca="true" t="shared" si="9" ref="L46:S46">SUM(L47:L63)</f>
        <v>0</v>
      </c>
      <c r="M46" s="353">
        <f t="shared" si="9"/>
        <v>0</v>
      </c>
      <c r="N46" s="279">
        <f t="shared" si="9"/>
        <v>0</v>
      </c>
      <c r="O46" s="279">
        <f>SUM(O47:O63)</f>
        <v>0</v>
      </c>
      <c r="P46" s="353">
        <f t="shared" si="9"/>
        <v>0</v>
      </c>
      <c r="Q46" s="279">
        <f t="shared" si="9"/>
        <v>0</v>
      </c>
      <c r="R46" s="279">
        <f t="shared" si="9"/>
        <v>0</v>
      </c>
      <c r="S46" s="279">
        <f t="shared" si="9"/>
        <v>0</v>
      </c>
      <c r="T46" s="270">
        <f t="shared" si="1"/>
      </c>
      <c r="U46" s="271"/>
      <c r="V46" s="354">
        <f>SUM(V47:V63)</f>
        <v>0</v>
      </c>
      <c r="W46" s="355">
        <f>SUM(W47:W63)</f>
        <v>0</v>
      </c>
      <c r="X46" s="496">
        <f>SUM(X47:X63)</f>
        <v>0</v>
      </c>
      <c r="Y46" s="497">
        <f>SUM(Y47:Y63)</f>
        <v>0</v>
      </c>
      <c r="Z46" s="271"/>
      <c r="AA46" s="354">
        <f aca="true" t="shared" si="10" ref="AA46:AG46">SUM(AA47:AA63)</f>
        <v>0</v>
      </c>
      <c r="AB46" s="355">
        <f t="shared" si="10"/>
        <v>0</v>
      </c>
      <c r="AC46" s="355">
        <f t="shared" si="10"/>
        <v>0</v>
      </c>
      <c r="AD46" s="355">
        <f t="shared" si="10"/>
        <v>0</v>
      </c>
      <c r="AE46" s="355">
        <f t="shared" si="10"/>
        <v>0</v>
      </c>
      <c r="AF46" s="355">
        <f t="shared" si="10"/>
        <v>0</v>
      </c>
      <c r="AG46" s="497">
        <f t="shared" si="10"/>
        <v>0</v>
      </c>
      <c r="AH46" s="349">
        <f t="shared" si="2"/>
        <v>0</v>
      </c>
    </row>
    <row r="47" spans="1:34" ht="18.75" customHeight="1" thickBot="1">
      <c r="A47" s="463">
        <v>36</v>
      </c>
      <c r="I47" s="139"/>
      <c r="J47" s="148">
        <v>1011</v>
      </c>
      <c r="K47" s="172" t="s">
        <v>329</v>
      </c>
      <c r="L47" s="539">
        <f aca="true" t="shared" si="11" ref="L47:L63">M47+N47+O47</f>
        <v>0</v>
      </c>
      <c r="M47" s="526"/>
      <c r="N47" s="272"/>
      <c r="O47" s="272"/>
      <c r="P47" s="526"/>
      <c r="Q47" s="272"/>
      <c r="R47" s="272"/>
      <c r="S47" s="571">
        <f aca="true" t="shared" si="12" ref="S47:S63">P47+Q47+R47</f>
        <v>0</v>
      </c>
      <c r="T47" s="270">
        <f t="shared" si="1"/>
      </c>
      <c r="U47" s="271"/>
      <c r="V47" s="493"/>
      <c r="W47" s="281"/>
      <c r="X47" s="351">
        <f aca="true" t="shared" si="13" ref="X47:X63">S47</f>
        <v>0</v>
      </c>
      <c r="Y47" s="494">
        <f t="shared" si="3"/>
        <v>0</v>
      </c>
      <c r="Z47" s="271"/>
      <c r="AA47" s="493"/>
      <c r="AB47" s="281"/>
      <c r="AC47" s="501">
        <f aca="true" t="shared" si="14" ref="AC47:AC54">+IF(+(V47+W47)&gt;=S47,+W47,+(+S47-V47))</f>
        <v>0</v>
      </c>
      <c r="AD47" s="351">
        <f>AA47+AB47-AC47</f>
        <v>0</v>
      </c>
      <c r="AE47" s="281"/>
      <c r="AF47" s="281"/>
      <c r="AG47" s="282"/>
      <c r="AH47" s="349">
        <f t="shared" si="2"/>
        <v>0</v>
      </c>
    </row>
    <row r="48" spans="1:34" ht="26.25" customHeight="1" thickBot="1">
      <c r="A48" s="463">
        <v>37</v>
      </c>
      <c r="E48" s="499"/>
      <c r="I48" s="139"/>
      <c r="J48" s="140">
        <v>1012</v>
      </c>
      <c r="K48" s="149" t="s">
        <v>330</v>
      </c>
      <c r="L48" s="539">
        <f t="shared" si="11"/>
        <v>0</v>
      </c>
      <c r="M48" s="526"/>
      <c r="N48" s="272"/>
      <c r="O48" s="272"/>
      <c r="P48" s="526"/>
      <c r="Q48" s="272"/>
      <c r="R48" s="272"/>
      <c r="S48" s="571">
        <f t="shared" si="12"/>
        <v>0</v>
      </c>
      <c r="T48" s="270">
        <f t="shared" si="1"/>
      </c>
      <c r="U48" s="271"/>
      <c r="V48" s="493"/>
      <c r="W48" s="281"/>
      <c r="X48" s="351">
        <f t="shared" si="13"/>
        <v>0</v>
      </c>
      <c r="Y48" s="494">
        <f t="shared" si="3"/>
        <v>0</v>
      </c>
      <c r="Z48" s="271"/>
      <c r="AA48" s="493"/>
      <c r="AB48" s="281"/>
      <c r="AC48" s="501">
        <f t="shared" si="14"/>
        <v>0</v>
      </c>
      <c r="AD48" s="351">
        <f aca="true" t="shared" si="15" ref="AD48:AD54">AA48+AB48-AC48</f>
        <v>0</v>
      </c>
      <c r="AE48" s="281"/>
      <c r="AF48" s="281"/>
      <c r="AG48" s="282"/>
      <c r="AH48" s="349">
        <f t="shared" si="2"/>
        <v>0</v>
      </c>
    </row>
    <row r="49" spans="1:34" ht="18.75" thickBot="1">
      <c r="A49" s="463">
        <v>38</v>
      </c>
      <c r="E49" s="499"/>
      <c r="I49" s="139"/>
      <c r="J49" s="140">
        <v>1013</v>
      </c>
      <c r="K49" s="149" t="s">
        <v>331</v>
      </c>
      <c r="L49" s="539">
        <f t="shared" si="11"/>
        <v>0</v>
      </c>
      <c r="M49" s="526"/>
      <c r="N49" s="272"/>
      <c r="O49" s="272"/>
      <c r="P49" s="526"/>
      <c r="Q49" s="272"/>
      <c r="R49" s="272"/>
      <c r="S49" s="571">
        <f t="shared" si="12"/>
        <v>0</v>
      </c>
      <c r="T49" s="270">
        <f t="shared" si="1"/>
      </c>
      <c r="U49" s="271"/>
      <c r="V49" s="493"/>
      <c r="W49" s="281"/>
      <c r="X49" s="351">
        <f t="shared" si="13"/>
        <v>0</v>
      </c>
      <c r="Y49" s="494">
        <f t="shared" si="3"/>
        <v>0</v>
      </c>
      <c r="Z49" s="271"/>
      <c r="AA49" s="493"/>
      <c r="AB49" s="281"/>
      <c r="AC49" s="501">
        <f t="shared" si="14"/>
        <v>0</v>
      </c>
      <c r="AD49" s="351">
        <f t="shared" si="15"/>
        <v>0</v>
      </c>
      <c r="AE49" s="281"/>
      <c r="AF49" s="281"/>
      <c r="AG49" s="282"/>
      <c r="AH49" s="349">
        <f t="shared" si="2"/>
        <v>0</v>
      </c>
    </row>
    <row r="50" spans="1:34" ht="30.75" thickBot="1">
      <c r="A50" s="463">
        <v>39</v>
      </c>
      <c r="E50" s="499"/>
      <c r="I50" s="139"/>
      <c r="J50" s="140">
        <v>1014</v>
      </c>
      <c r="K50" s="149" t="s">
        <v>332</v>
      </c>
      <c r="L50" s="539">
        <f t="shared" si="11"/>
        <v>0</v>
      </c>
      <c r="M50" s="526"/>
      <c r="N50" s="272"/>
      <c r="O50" s="272"/>
      <c r="P50" s="526"/>
      <c r="Q50" s="272"/>
      <c r="R50" s="272"/>
      <c r="S50" s="571">
        <f t="shared" si="12"/>
        <v>0</v>
      </c>
      <c r="T50" s="270">
        <f t="shared" si="1"/>
      </c>
      <c r="U50" s="271"/>
      <c r="V50" s="493"/>
      <c r="W50" s="281"/>
      <c r="X50" s="351">
        <f t="shared" si="13"/>
        <v>0</v>
      </c>
      <c r="Y50" s="494">
        <f t="shared" si="3"/>
        <v>0</v>
      </c>
      <c r="Z50" s="271"/>
      <c r="AA50" s="493"/>
      <c r="AB50" s="281"/>
      <c r="AC50" s="501">
        <f t="shared" si="14"/>
        <v>0</v>
      </c>
      <c r="AD50" s="351">
        <f t="shared" si="15"/>
        <v>0</v>
      </c>
      <c r="AE50" s="281"/>
      <c r="AF50" s="281"/>
      <c r="AG50" s="282"/>
      <c r="AH50" s="349">
        <f t="shared" si="2"/>
        <v>0</v>
      </c>
    </row>
    <row r="51" spans="1:34" ht="18.75" thickBot="1">
      <c r="A51" s="463">
        <v>40</v>
      </c>
      <c r="E51" s="499"/>
      <c r="I51" s="139"/>
      <c r="J51" s="140">
        <v>1015</v>
      </c>
      <c r="K51" s="149" t="s">
        <v>333</v>
      </c>
      <c r="L51" s="539">
        <f t="shared" si="11"/>
        <v>0</v>
      </c>
      <c r="M51" s="526"/>
      <c r="N51" s="272"/>
      <c r="O51" s="272"/>
      <c r="P51" s="526"/>
      <c r="Q51" s="272"/>
      <c r="R51" s="272"/>
      <c r="S51" s="571">
        <f t="shared" si="12"/>
        <v>0</v>
      </c>
      <c r="T51" s="270">
        <f t="shared" si="1"/>
      </c>
      <c r="U51" s="271"/>
      <c r="V51" s="493"/>
      <c r="W51" s="281"/>
      <c r="X51" s="351">
        <f t="shared" si="13"/>
        <v>0</v>
      </c>
      <c r="Y51" s="494">
        <f t="shared" si="3"/>
        <v>0</v>
      </c>
      <c r="Z51" s="271"/>
      <c r="AA51" s="493"/>
      <c r="AB51" s="281"/>
      <c r="AC51" s="501">
        <f t="shared" si="14"/>
        <v>0</v>
      </c>
      <c r="AD51" s="351">
        <f t="shared" si="15"/>
        <v>0</v>
      </c>
      <c r="AE51" s="281"/>
      <c r="AF51" s="281"/>
      <c r="AG51" s="282"/>
      <c r="AH51" s="349">
        <f t="shared" si="2"/>
        <v>0</v>
      </c>
    </row>
    <row r="52" spans="1:34" ht="18.75" thickBot="1">
      <c r="A52" s="463">
        <v>41</v>
      </c>
      <c r="E52" s="499"/>
      <c r="I52" s="139"/>
      <c r="J52" s="140">
        <v>1016</v>
      </c>
      <c r="K52" s="149" t="s">
        <v>334</v>
      </c>
      <c r="L52" s="539">
        <f t="shared" si="11"/>
        <v>0</v>
      </c>
      <c r="M52" s="526"/>
      <c r="N52" s="272"/>
      <c r="O52" s="272"/>
      <c r="P52" s="526"/>
      <c r="Q52" s="272"/>
      <c r="R52" s="272"/>
      <c r="S52" s="571">
        <f t="shared" si="12"/>
        <v>0</v>
      </c>
      <c r="T52" s="270">
        <f t="shared" si="1"/>
      </c>
      <c r="U52" s="271"/>
      <c r="V52" s="493"/>
      <c r="W52" s="281"/>
      <c r="X52" s="351">
        <f t="shared" si="13"/>
        <v>0</v>
      </c>
      <c r="Y52" s="494">
        <f t="shared" si="3"/>
        <v>0</v>
      </c>
      <c r="Z52" s="271"/>
      <c r="AA52" s="493"/>
      <c r="AB52" s="281"/>
      <c r="AC52" s="501">
        <f t="shared" si="14"/>
        <v>0</v>
      </c>
      <c r="AD52" s="351">
        <f t="shared" si="15"/>
        <v>0</v>
      </c>
      <c r="AE52" s="281"/>
      <c r="AF52" s="281"/>
      <c r="AG52" s="282"/>
      <c r="AH52" s="349">
        <f t="shared" si="2"/>
        <v>0</v>
      </c>
    </row>
    <row r="53" spans="1:34" ht="18.75" thickBot="1">
      <c r="A53" s="463">
        <v>42</v>
      </c>
      <c r="E53" s="499"/>
      <c r="I53" s="144"/>
      <c r="J53" s="173">
        <v>1020</v>
      </c>
      <c r="K53" s="174" t="s">
        <v>335</v>
      </c>
      <c r="L53" s="539">
        <f t="shared" si="11"/>
        <v>0</v>
      </c>
      <c r="M53" s="526"/>
      <c r="N53" s="272"/>
      <c r="O53" s="272"/>
      <c r="P53" s="526"/>
      <c r="Q53" s="272"/>
      <c r="R53" s="272"/>
      <c r="S53" s="571">
        <f t="shared" si="12"/>
        <v>0</v>
      </c>
      <c r="T53" s="270">
        <f t="shared" si="1"/>
      </c>
      <c r="U53" s="271"/>
      <c r="V53" s="493"/>
      <c r="W53" s="281"/>
      <c r="X53" s="351">
        <f t="shared" si="13"/>
        <v>0</v>
      </c>
      <c r="Y53" s="494">
        <f t="shared" si="3"/>
        <v>0</v>
      </c>
      <c r="Z53" s="271"/>
      <c r="AA53" s="493"/>
      <c r="AB53" s="281"/>
      <c r="AC53" s="501">
        <f t="shared" si="14"/>
        <v>0</v>
      </c>
      <c r="AD53" s="351">
        <f t="shared" si="15"/>
        <v>0</v>
      </c>
      <c r="AE53" s="281"/>
      <c r="AF53" s="281"/>
      <c r="AG53" s="282"/>
      <c r="AH53" s="349">
        <f t="shared" si="2"/>
        <v>0</v>
      </c>
    </row>
    <row r="54" spans="1:34" ht="18.75" thickBot="1">
      <c r="A54" s="463">
        <v>43</v>
      </c>
      <c r="E54" s="499"/>
      <c r="I54" s="139"/>
      <c r="J54" s="140">
        <v>1030</v>
      </c>
      <c r="K54" s="149" t="s">
        <v>336</v>
      </c>
      <c r="L54" s="539">
        <f t="shared" si="11"/>
        <v>0</v>
      </c>
      <c r="M54" s="526"/>
      <c r="N54" s="272"/>
      <c r="O54" s="272"/>
      <c r="P54" s="526"/>
      <c r="Q54" s="272"/>
      <c r="R54" s="272"/>
      <c r="S54" s="571">
        <f t="shared" si="12"/>
        <v>0</v>
      </c>
      <c r="T54" s="270">
        <f t="shared" si="1"/>
      </c>
      <c r="U54" s="271"/>
      <c r="V54" s="493"/>
      <c r="W54" s="281"/>
      <c r="X54" s="351">
        <f t="shared" si="13"/>
        <v>0</v>
      </c>
      <c r="Y54" s="494">
        <f t="shared" si="3"/>
        <v>0</v>
      </c>
      <c r="Z54" s="271"/>
      <c r="AA54" s="493"/>
      <c r="AB54" s="281"/>
      <c r="AC54" s="501">
        <f t="shared" si="14"/>
        <v>0</v>
      </c>
      <c r="AD54" s="351">
        <f t="shared" si="15"/>
        <v>0</v>
      </c>
      <c r="AE54" s="281"/>
      <c r="AF54" s="281"/>
      <c r="AG54" s="282"/>
      <c r="AH54" s="349">
        <f t="shared" si="2"/>
        <v>0</v>
      </c>
    </row>
    <row r="55" spans="1:34" ht="18.75" thickBot="1">
      <c r="A55" s="463">
        <v>44</v>
      </c>
      <c r="E55" s="499"/>
      <c r="I55" s="139"/>
      <c r="J55" s="173">
        <v>1051</v>
      </c>
      <c r="K55" s="176" t="s">
        <v>337</v>
      </c>
      <c r="L55" s="539">
        <f t="shared" si="11"/>
        <v>0</v>
      </c>
      <c r="M55" s="526"/>
      <c r="N55" s="272"/>
      <c r="O55" s="272"/>
      <c r="P55" s="526"/>
      <c r="Q55" s="272"/>
      <c r="R55" s="272"/>
      <c r="S55" s="571">
        <f t="shared" si="12"/>
        <v>0</v>
      </c>
      <c r="T55" s="270">
        <f t="shared" si="1"/>
      </c>
      <c r="U55" s="271"/>
      <c r="V55" s="493"/>
      <c r="W55" s="281"/>
      <c r="X55" s="351">
        <f t="shared" si="13"/>
        <v>0</v>
      </c>
      <c r="Y55" s="494">
        <f t="shared" si="3"/>
        <v>0</v>
      </c>
      <c r="Z55" s="271"/>
      <c r="AA55" s="352"/>
      <c r="AB55" s="357"/>
      <c r="AC55" s="357"/>
      <c r="AD55" s="357"/>
      <c r="AE55" s="357"/>
      <c r="AF55" s="357"/>
      <c r="AG55" s="495"/>
      <c r="AH55" s="349">
        <f t="shared" si="2"/>
        <v>0</v>
      </c>
    </row>
    <row r="56" spans="1:34" ht="18.75" thickBot="1">
      <c r="A56" s="463">
        <v>45</v>
      </c>
      <c r="C56" s="467"/>
      <c r="E56" s="499"/>
      <c r="I56" s="139"/>
      <c r="J56" s="140">
        <v>1052</v>
      </c>
      <c r="K56" s="149" t="s">
        <v>338</v>
      </c>
      <c r="L56" s="539">
        <f t="shared" si="11"/>
        <v>0</v>
      </c>
      <c r="M56" s="526"/>
      <c r="N56" s="272"/>
      <c r="O56" s="272"/>
      <c r="P56" s="526"/>
      <c r="Q56" s="272"/>
      <c r="R56" s="272"/>
      <c r="S56" s="571">
        <f t="shared" si="12"/>
        <v>0</v>
      </c>
      <c r="T56" s="270">
        <f t="shared" si="1"/>
      </c>
      <c r="U56" s="271"/>
      <c r="V56" s="493"/>
      <c r="W56" s="281"/>
      <c r="X56" s="351">
        <f t="shared" si="13"/>
        <v>0</v>
      </c>
      <c r="Y56" s="494">
        <f t="shared" si="3"/>
        <v>0</v>
      </c>
      <c r="Z56" s="271"/>
      <c r="AA56" s="352"/>
      <c r="AB56" s="357"/>
      <c r="AC56" s="357"/>
      <c r="AD56" s="357"/>
      <c r="AE56" s="357"/>
      <c r="AF56" s="357"/>
      <c r="AG56" s="495"/>
      <c r="AH56" s="349">
        <f t="shared" si="2"/>
        <v>0</v>
      </c>
    </row>
    <row r="57" spans="1:34" ht="32.25" thickBot="1">
      <c r="A57" s="463">
        <v>46</v>
      </c>
      <c r="E57" s="499"/>
      <c r="I57" s="139"/>
      <c r="J57" s="177">
        <v>1053</v>
      </c>
      <c r="K57" s="178" t="s">
        <v>339</v>
      </c>
      <c r="L57" s="539">
        <f t="shared" si="11"/>
        <v>0</v>
      </c>
      <c r="M57" s="526"/>
      <c r="N57" s="272"/>
      <c r="O57" s="272"/>
      <c r="P57" s="526"/>
      <c r="Q57" s="272"/>
      <c r="R57" s="272"/>
      <c r="S57" s="571">
        <f t="shared" si="12"/>
        <v>0</v>
      </c>
      <c r="T57" s="270">
        <f t="shared" si="1"/>
      </c>
      <c r="U57" s="271"/>
      <c r="V57" s="493"/>
      <c r="W57" s="281"/>
      <c r="X57" s="351">
        <f t="shared" si="13"/>
        <v>0</v>
      </c>
      <c r="Y57" s="494">
        <f t="shared" si="3"/>
        <v>0</v>
      </c>
      <c r="Z57" s="271"/>
      <c r="AA57" s="352"/>
      <c r="AB57" s="357"/>
      <c r="AC57" s="357"/>
      <c r="AD57" s="357"/>
      <c r="AE57" s="357"/>
      <c r="AF57" s="357"/>
      <c r="AG57" s="495"/>
      <c r="AH57" s="349">
        <f t="shared" si="2"/>
        <v>0</v>
      </c>
    </row>
    <row r="58" spans="1:34" ht="18.75" thickBot="1">
      <c r="A58" s="463">
        <v>47</v>
      </c>
      <c r="E58" s="499"/>
      <c r="I58" s="139"/>
      <c r="J58" s="140">
        <v>1062</v>
      </c>
      <c r="K58" s="142" t="s">
        <v>340</v>
      </c>
      <c r="L58" s="539">
        <f t="shared" si="11"/>
        <v>0</v>
      </c>
      <c r="M58" s="526"/>
      <c r="N58" s="272"/>
      <c r="O58" s="272"/>
      <c r="P58" s="526"/>
      <c r="Q58" s="272"/>
      <c r="R58" s="272"/>
      <c r="S58" s="571">
        <f t="shared" si="12"/>
        <v>0</v>
      </c>
      <c r="T58" s="270">
        <f t="shared" si="1"/>
      </c>
      <c r="U58" s="271"/>
      <c r="V58" s="493"/>
      <c r="W58" s="281"/>
      <c r="X58" s="351">
        <f t="shared" si="13"/>
        <v>0</v>
      </c>
      <c r="Y58" s="494">
        <f t="shared" si="3"/>
        <v>0</v>
      </c>
      <c r="Z58" s="271"/>
      <c r="AA58" s="493"/>
      <c r="AB58" s="281"/>
      <c r="AC58" s="501">
        <f>+IF(+(V58+W58)&gt;=S58,+W58,+(+S58-V58))</f>
        <v>0</v>
      </c>
      <c r="AD58" s="351">
        <f>AA58+AB58-AC58</f>
        <v>0</v>
      </c>
      <c r="AE58" s="281"/>
      <c r="AF58" s="281"/>
      <c r="AG58" s="282"/>
      <c r="AH58" s="349">
        <f t="shared" si="2"/>
        <v>0</v>
      </c>
    </row>
    <row r="59" spans="1:34" ht="18.75" thickBot="1">
      <c r="A59" s="463">
        <v>48</v>
      </c>
      <c r="E59" s="499"/>
      <c r="I59" s="139"/>
      <c r="J59" s="140">
        <v>1063</v>
      </c>
      <c r="K59" s="142" t="s">
        <v>341</v>
      </c>
      <c r="L59" s="539">
        <f t="shared" si="11"/>
        <v>0</v>
      </c>
      <c r="M59" s="526"/>
      <c r="N59" s="272"/>
      <c r="O59" s="272"/>
      <c r="P59" s="526"/>
      <c r="Q59" s="272"/>
      <c r="R59" s="272"/>
      <c r="S59" s="571">
        <f t="shared" si="12"/>
        <v>0</v>
      </c>
      <c r="T59" s="270">
        <f t="shared" si="1"/>
      </c>
      <c r="U59" s="271"/>
      <c r="V59" s="493"/>
      <c r="W59" s="281"/>
      <c r="X59" s="351">
        <f t="shared" si="13"/>
        <v>0</v>
      </c>
      <c r="Y59" s="494">
        <f t="shared" si="3"/>
        <v>0</v>
      </c>
      <c r="Z59" s="271"/>
      <c r="AA59" s="352"/>
      <c r="AB59" s="357"/>
      <c r="AC59" s="357"/>
      <c r="AD59" s="357"/>
      <c r="AE59" s="357"/>
      <c r="AF59" s="357"/>
      <c r="AG59" s="495"/>
      <c r="AH59" s="349">
        <f t="shared" si="2"/>
        <v>0</v>
      </c>
    </row>
    <row r="60" spans="1:34" ht="18.75" thickBot="1">
      <c r="A60" s="463">
        <v>49</v>
      </c>
      <c r="E60" s="499"/>
      <c r="I60" s="139"/>
      <c r="J60" s="177">
        <v>1069</v>
      </c>
      <c r="K60" s="179" t="s">
        <v>342</v>
      </c>
      <c r="L60" s="539">
        <f t="shared" si="11"/>
        <v>0</v>
      </c>
      <c r="M60" s="526"/>
      <c r="N60" s="272"/>
      <c r="O60" s="272"/>
      <c r="P60" s="526"/>
      <c r="Q60" s="272"/>
      <c r="R60" s="272"/>
      <c r="S60" s="571">
        <f t="shared" si="12"/>
        <v>0</v>
      </c>
      <c r="T60" s="270">
        <f t="shared" si="1"/>
      </c>
      <c r="U60" s="271"/>
      <c r="V60" s="493"/>
      <c r="W60" s="281"/>
      <c r="X60" s="351">
        <f t="shared" si="13"/>
        <v>0</v>
      </c>
      <c r="Y60" s="494">
        <f t="shared" si="3"/>
        <v>0</v>
      </c>
      <c r="Z60" s="271"/>
      <c r="AA60" s="493"/>
      <c r="AB60" s="281"/>
      <c r="AC60" s="501">
        <f>+IF(+(V60+W60)&gt;=S60,+W60,+(+S60-V60))</f>
        <v>0</v>
      </c>
      <c r="AD60" s="351">
        <f>AA60+AB60-AC60</f>
        <v>0</v>
      </c>
      <c r="AE60" s="281"/>
      <c r="AF60" s="281"/>
      <c r="AG60" s="282"/>
      <c r="AH60" s="349">
        <f t="shared" si="2"/>
        <v>0</v>
      </c>
    </row>
    <row r="61" spans="1:34" ht="30.75" thickBot="1">
      <c r="A61" s="463">
        <v>50</v>
      </c>
      <c r="E61" s="499"/>
      <c r="I61" s="144"/>
      <c r="J61" s="140">
        <v>1091</v>
      </c>
      <c r="K61" s="149" t="s">
        <v>343</v>
      </c>
      <c r="L61" s="539">
        <f t="shared" si="11"/>
        <v>0</v>
      </c>
      <c r="M61" s="526"/>
      <c r="N61" s="272"/>
      <c r="O61" s="272"/>
      <c r="P61" s="526"/>
      <c r="Q61" s="272"/>
      <c r="R61" s="272"/>
      <c r="S61" s="571">
        <f t="shared" si="12"/>
        <v>0</v>
      </c>
      <c r="T61" s="270">
        <f t="shared" si="1"/>
      </c>
      <c r="U61" s="271"/>
      <c r="V61" s="493"/>
      <c r="W61" s="281"/>
      <c r="X61" s="351">
        <f t="shared" si="13"/>
        <v>0</v>
      </c>
      <c r="Y61" s="494">
        <f t="shared" si="3"/>
        <v>0</v>
      </c>
      <c r="Z61" s="271"/>
      <c r="AA61" s="493"/>
      <c r="AB61" s="281"/>
      <c r="AC61" s="501">
        <f>+IF(+(V61+W61)&gt;=S61,+W61,+(+S61-V61))</f>
        <v>0</v>
      </c>
      <c r="AD61" s="351">
        <f>AA61+AB61-AC61</f>
        <v>0</v>
      </c>
      <c r="AE61" s="281"/>
      <c r="AF61" s="281"/>
      <c r="AG61" s="282"/>
      <c r="AH61" s="349">
        <f t="shared" si="2"/>
        <v>0</v>
      </c>
    </row>
    <row r="62" spans="1:34" ht="30.75" thickBot="1">
      <c r="A62" s="463">
        <v>51</v>
      </c>
      <c r="E62" s="499"/>
      <c r="I62" s="139"/>
      <c r="J62" s="140">
        <v>1092</v>
      </c>
      <c r="K62" s="149" t="s">
        <v>492</v>
      </c>
      <c r="L62" s="539">
        <f t="shared" si="11"/>
        <v>0</v>
      </c>
      <c r="M62" s="526"/>
      <c r="N62" s="272"/>
      <c r="O62" s="272"/>
      <c r="P62" s="526"/>
      <c r="Q62" s="272"/>
      <c r="R62" s="272"/>
      <c r="S62" s="571">
        <f t="shared" si="12"/>
        <v>0</v>
      </c>
      <c r="T62" s="270">
        <f t="shared" si="1"/>
      </c>
      <c r="U62" s="271"/>
      <c r="V62" s="493"/>
      <c r="W62" s="281"/>
      <c r="X62" s="351">
        <f t="shared" si="13"/>
        <v>0</v>
      </c>
      <c r="Y62" s="494">
        <f t="shared" si="3"/>
        <v>0</v>
      </c>
      <c r="Z62" s="271"/>
      <c r="AA62" s="352"/>
      <c r="AB62" s="357"/>
      <c r="AC62" s="357"/>
      <c r="AD62" s="357"/>
      <c r="AE62" s="357"/>
      <c r="AF62" s="357"/>
      <c r="AG62" s="495"/>
      <c r="AH62" s="349">
        <f t="shared" si="2"/>
        <v>0</v>
      </c>
    </row>
    <row r="63" spans="1:34" ht="30.75" thickBot="1">
      <c r="A63" s="463">
        <v>52</v>
      </c>
      <c r="E63" s="499"/>
      <c r="I63" s="139"/>
      <c r="J63" s="146">
        <v>1098</v>
      </c>
      <c r="K63" s="150" t="s">
        <v>344</v>
      </c>
      <c r="L63" s="539">
        <f t="shared" si="11"/>
        <v>0</v>
      </c>
      <c r="M63" s="526"/>
      <c r="N63" s="272"/>
      <c r="O63" s="272"/>
      <c r="P63" s="526"/>
      <c r="Q63" s="272"/>
      <c r="R63" s="272"/>
      <c r="S63" s="571">
        <f t="shared" si="12"/>
        <v>0</v>
      </c>
      <c r="T63" s="270">
        <f t="shared" si="1"/>
      </c>
      <c r="U63" s="271"/>
      <c r="V63" s="493"/>
      <c r="W63" s="281"/>
      <c r="X63" s="351">
        <f t="shared" si="13"/>
        <v>0</v>
      </c>
      <c r="Y63" s="494">
        <f t="shared" si="3"/>
        <v>0</v>
      </c>
      <c r="Z63" s="271"/>
      <c r="AA63" s="493"/>
      <c r="AB63" s="281"/>
      <c r="AC63" s="501">
        <f>+IF(+(V63+W63)&gt;=S63,+W63,+(+S63-V63))</f>
        <v>0</v>
      </c>
      <c r="AD63" s="351">
        <f>AA63+AB63-AC63</f>
        <v>0</v>
      </c>
      <c r="AE63" s="281"/>
      <c r="AF63" s="281"/>
      <c r="AG63" s="282"/>
      <c r="AH63" s="349">
        <f t="shared" si="2"/>
        <v>0</v>
      </c>
    </row>
    <row r="64" spans="1:34" ht="18.75" thickBot="1">
      <c r="A64" s="463">
        <v>53</v>
      </c>
      <c r="E64" s="499"/>
      <c r="I64" s="143">
        <v>1900</v>
      </c>
      <c r="J64" s="884" t="s">
        <v>414</v>
      </c>
      <c r="K64" s="884"/>
      <c r="L64" s="540">
        <f aca="true" t="shared" si="16" ref="L64:S64">SUM(L65:L67)</f>
        <v>0</v>
      </c>
      <c r="M64" s="353">
        <f t="shared" si="16"/>
        <v>0</v>
      </c>
      <c r="N64" s="279">
        <f t="shared" si="16"/>
        <v>0</v>
      </c>
      <c r="O64" s="279">
        <f>SUM(O65:O67)</f>
        <v>0</v>
      </c>
      <c r="P64" s="353">
        <f t="shared" si="16"/>
        <v>0</v>
      </c>
      <c r="Q64" s="279">
        <f t="shared" si="16"/>
        <v>0</v>
      </c>
      <c r="R64" s="279">
        <f t="shared" si="16"/>
        <v>0</v>
      </c>
      <c r="S64" s="279">
        <f t="shared" si="16"/>
        <v>0</v>
      </c>
      <c r="T64" s="270">
        <f t="shared" si="1"/>
      </c>
      <c r="U64" s="271"/>
      <c r="V64" s="354">
        <f>SUM(V65:V67)</f>
        <v>0</v>
      </c>
      <c r="W64" s="355">
        <f>SUM(W65:W67)</f>
        <v>0</v>
      </c>
      <c r="X64" s="496">
        <f>SUM(X65:X67)</f>
        <v>0</v>
      </c>
      <c r="Y64" s="497">
        <f>SUM(Y65:Y67)</f>
        <v>0</v>
      </c>
      <c r="Z64" s="271"/>
      <c r="AA64" s="356"/>
      <c r="AB64" s="367"/>
      <c r="AC64" s="367"/>
      <c r="AD64" s="367"/>
      <c r="AE64" s="367"/>
      <c r="AF64" s="367"/>
      <c r="AG64" s="498"/>
      <c r="AH64" s="349">
        <f>AD64-AE64-AF64-AG64</f>
        <v>0</v>
      </c>
    </row>
    <row r="65" spans="1:34" ht="34.5" customHeight="1" thickBot="1">
      <c r="A65" s="463">
        <v>54</v>
      </c>
      <c r="E65" s="499"/>
      <c r="I65" s="139"/>
      <c r="J65" s="148">
        <v>1901</v>
      </c>
      <c r="K65" s="141" t="s">
        <v>415</v>
      </c>
      <c r="L65" s="539">
        <f>M65+N65+O65</f>
        <v>0</v>
      </c>
      <c r="M65" s="526"/>
      <c r="N65" s="272"/>
      <c r="O65" s="272"/>
      <c r="P65" s="526"/>
      <c r="Q65" s="272"/>
      <c r="R65" s="272"/>
      <c r="S65" s="571">
        <f>P65+Q65+R65</f>
        <v>0</v>
      </c>
      <c r="T65" s="270">
        <f t="shared" si="1"/>
      </c>
      <c r="U65" s="271"/>
      <c r="V65" s="493"/>
      <c r="W65" s="281"/>
      <c r="X65" s="351">
        <f>S65</f>
        <v>0</v>
      </c>
      <c r="Y65" s="494">
        <f>V65+W65-X65</f>
        <v>0</v>
      </c>
      <c r="Z65" s="271"/>
      <c r="AA65" s="352"/>
      <c r="AB65" s="357"/>
      <c r="AC65" s="357"/>
      <c r="AD65" s="357"/>
      <c r="AE65" s="357"/>
      <c r="AF65" s="357"/>
      <c r="AG65" s="495"/>
      <c r="AH65" s="349">
        <f>AD65-AE65-AF65-AG65</f>
        <v>0</v>
      </c>
    </row>
    <row r="66" spans="1:34" ht="30.75" thickBot="1">
      <c r="A66" s="463">
        <v>55</v>
      </c>
      <c r="E66" s="499"/>
      <c r="I66" s="139"/>
      <c r="J66" s="140">
        <v>1981</v>
      </c>
      <c r="K66" s="142" t="s">
        <v>416</v>
      </c>
      <c r="L66" s="539">
        <f>M66+N66+O66</f>
        <v>0</v>
      </c>
      <c r="M66" s="526"/>
      <c r="N66" s="272"/>
      <c r="O66" s="272"/>
      <c r="P66" s="526"/>
      <c r="Q66" s="272"/>
      <c r="R66" s="272"/>
      <c r="S66" s="571">
        <f>P66+Q66+R66</f>
        <v>0</v>
      </c>
      <c r="T66" s="270">
        <f t="shared" si="1"/>
      </c>
      <c r="U66" s="271"/>
      <c r="V66" s="493"/>
      <c r="W66" s="281"/>
      <c r="X66" s="351">
        <f>S66</f>
        <v>0</v>
      </c>
      <c r="Y66" s="494">
        <f>V66+W66-X66</f>
        <v>0</v>
      </c>
      <c r="Z66" s="271"/>
      <c r="AA66" s="352"/>
      <c r="AB66" s="357"/>
      <c r="AC66" s="357"/>
      <c r="AD66" s="357"/>
      <c r="AE66" s="357"/>
      <c r="AF66" s="357"/>
      <c r="AG66" s="495"/>
      <c r="AH66" s="349">
        <f>AD66-AE66-AF66-AG66</f>
        <v>0</v>
      </c>
    </row>
    <row r="67" spans="1:34" ht="30.75" thickBot="1">
      <c r="A67" s="463">
        <v>56</v>
      </c>
      <c r="E67" s="499"/>
      <c r="I67" s="139"/>
      <c r="J67" s="146">
        <v>1991</v>
      </c>
      <c r="K67" s="145" t="s">
        <v>417</v>
      </c>
      <c r="L67" s="539">
        <f>M67+N67+O67</f>
        <v>0</v>
      </c>
      <c r="M67" s="526"/>
      <c r="N67" s="272"/>
      <c r="O67" s="272"/>
      <c r="P67" s="526"/>
      <c r="Q67" s="272"/>
      <c r="R67" s="272"/>
      <c r="S67" s="571">
        <f>P67+Q67+R67</f>
        <v>0</v>
      </c>
      <c r="T67" s="270">
        <f t="shared" si="1"/>
      </c>
      <c r="U67" s="271"/>
      <c r="V67" s="493"/>
      <c r="W67" s="281"/>
      <c r="X67" s="351">
        <f>S67</f>
        <v>0</v>
      </c>
      <c r="Y67" s="494">
        <f>V67+W67-X67</f>
        <v>0</v>
      </c>
      <c r="Z67" s="271"/>
      <c r="AA67" s="352"/>
      <c r="AB67" s="357"/>
      <c r="AC67" s="357"/>
      <c r="AD67" s="357"/>
      <c r="AE67" s="357"/>
      <c r="AF67" s="357"/>
      <c r="AG67" s="495"/>
      <c r="AH67" s="349">
        <f>AD67-AE67-AF67-AG67</f>
        <v>0</v>
      </c>
    </row>
    <row r="68" spans="1:34" ht="18.75" thickBot="1">
      <c r="A68" s="463">
        <v>57</v>
      </c>
      <c r="E68" s="499"/>
      <c r="I68" s="143">
        <v>2100</v>
      </c>
      <c r="J68" s="884" t="s">
        <v>1286</v>
      </c>
      <c r="K68" s="884"/>
      <c r="L68" s="540">
        <f aca="true" t="shared" si="17" ref="L68:S68">SUM(L69:L73)</f>
        <v>0</v>
      </c>
      <c r="M68" s="353">
        <f t="shared" si="17"/>
        <v>0</v>
      </c>
      <c r="N68" s="279">
        <f t="shared" si="17"/>
        <v>0</v>
      </c>
      <c r="O68" s="279">
        <f>SUM(O69:O73)</f>
        <v>0</v>
      </c>
      <c r="P68" s="353">
        <f t="shared" si="17"/>
        <v>0</v>
      </c>
      <c r="Q68" s="279">
        <f t="shared" si="17"/>
        <v>0</v>
      </c>
      <c r="R68" s="279">
        <f t="shared" si="17"/>
        <v>0</v>
      </c>
      <c r="S68" s="279">
        <f t="shared" si="17"/>
        <v>0</v>
      </c>
      <c r="T68" s="270">
        <f t="shared" si="1"/>
      </c>
      <c r="U68" s="271"/>
      <c r="V68" s="354">
        <f>SUM(V69:V73)</f>
        <v>0</v>
      </c>
      <c r="W68" s="355">
        <f>SUM(W69:W73)</f>
        <v>0</v>
      </c>
      <c r="X68" s="496">
        <f>SUM(X69:X73)</f>
        <v>0</v>
      </c>
      <c r="Y68" s="497">
        <f>SUM(Y69:Y73)</f>
        <v>0</v>
      </c>
      <c r="Z68" s="271"/>
      <c r="AA68" s="356"/>
      <c r="AB68" s="367"/>
      <c r="AC68" s="367"/>
      <c r="AD68" s="367"/>
      <c r="AE68" s="367"/>
      <c r="AF68" s="367"/>
      <c r="AG68" s="498"/>
      <c r="AH68" s="349">
        <f t="shared" si="2"/>
        <v>0</v>
      </c>
    </row>
    <row r="69" spans="1:34" ht="18.75" thickBot="1">
      <c r="A69" s="463">
        <v>58</v>
      </c>
      <c r="E69" s="499"/>
      <c r="I69" s="139"/>
      <c r="J69" s="148">
        <v>2110</v>
      </c>
      <c r="K69" s="151" t="s">
        <v>345</v>
      </c>
      <c r="L69" s="539">
        <f>M69+N69+O69</f>
        <v>0</v>
      </c>
      <c r="M69" s="526"/>
      <c r="N69" s="272"/>
      <c r="O69" s="272"/>
      <c r="P69" s="526"/>
      <c r="Q69" s="272"/>
      <c r="R69" s="272"/>
      <c r="S69" s="571">
        <f>P69+Q69+R69</f>
        <v>0</v>
      </c>
      <c r="T69" s="270">
        <f t="shared" si="1"/>
      </c>
      <c r="U69" s="271"/>
      <c r="V69" s="493"/>
      <c r="W69" s="281"/>
      <c r="X69" s="351">
        <f>S69</f>
        <v>0</v>
      </c>
      <c r="Y69" s="494">
        <f t="shared" si="3"/>
        <v>0</v>
      </c>
      <c r="Z69" s="271"/>
      <c r="AA69" s="352"/>
      <c r="AB69" s="357"/>
      <c r="AC69" s="357"/>
      <c r="AD69" s="357"/>
      <c r="AE69" s="357"/>
      <c r="AF69" s="357"/>
      <c r="AG69" s="495"/>
      <c r="AH69" s="349">
        <f t="shared" si="2"/>
        <v>0</v>
      </c>
    </row>
    <row r="70" spans="1:34" ht="18.75" thickBot="1">
      <c r="A70" s="463">
        <v>59</v>
      </c>
      <c r="E70" s="499"/>
      <c r="I70" s="180"/>
      <c r="J70" s="140">
        <v>2120</v>
      </c>
      <c r="K70" s="168" t="s">
        <v>346</v>
      </c>
      <c r="L70" s="539">
        <f>M70+N70+O70</f>
        <v>0</v>
      </c>
      <c r="M70" s="526"/>
      <c r="N70" s="272"/>
      <c r="O70" s="272"/>
      <c r="P70" s="526"/>
      <c r="Q70" s="272"/>
      <c r="R70" s="272"/>
      <c r="S70" s="571">
        <f>P70+Q70+R70</f>
        <v>0</v>
      </c>
      <c r="T70" s="270">
        <f t="shared" si="1"/>
      </c>
      <c r="U70" s="271"/>
      <c r="V70" s="493"/>
      <c r="W70" s="281"/>
      <c r="X70" s="351">
        <f>S70</f>
        <v>0</v>
      </c>
      <c r="Y70" s="494">
        <f t="shared" si="3"/>
        <v>0</v>
      </c>
      <c r="Z70" s="271"/>
      <c r="AA70" s="352"/>
      <c r="AB70" s="357"/>
      <c r="AC70" s="357"/>
      <c r="AD70" s="357"/>
      <c r="AE70" s="357"/>
      <c r="AF70" s="357"/>
      <c r="AG70" s="495"/>
      <c r="AH70" s="349">
        <f t="shared" si="2"/>
        <v>0</v>
      </c>
    </row>
    <row r="71" spans="1:34" ht="32.25" thickBot="1">
      <c r="A71" s="463">
        <v>60</v>
      </c>
      <c r="E71" s="499"/>
      <c r="I71" s="180"/>
      <c r="J71" s="140">
        <v>2125</v>
      </c>
      <c r="K71" s="162" t="s">
        <v>1276</v>
      </c>
      <c r="L71" s="539">
        <f>M71+N71+O71</f>
        <v>0</v>
      </c>
      <c r="M71" s="526"/>
      <c r="N71" s="272"/>
      <c r="O71" s="272"/>
      <c r="P71" s="526"/>
      <c r="Q71" s="272"/>
      <c r="R71" s="272"/>
      <c r="S71" s="571">
        <f>P71+Q71+R71</f>
        <v>0</v>
      </c>
      <c r="T71" s="270">
        <f t="shared" si="1"/>
      </c>
      <c r="U71" s="271"/>
      <c r="V71" s="493"/>
      <c r="W71" s="281"/>
      <c r="X71" s="351">
        <f>S71</f>
        <v>0</v>
      </c>
      <c r="Y71" s="494">
        <f t="shared" si="3"/>
        <v>0</v>
      </c>
      <c r="Z71" s="271"/>
      <c r="AA71" s="352"/>
      <c r="AB71" s="357"/>
      <c r="AC71" s="357"/>
      <c r="AD71" s="357"/>
      <c r="AE71" s="357"/>
      <c r="AF71" s="357"/>
      <c r="AG71" s="495"/>
      <c r="AH71" s="349">
        <f t="shared" si="2"/>
        <v>0</v>
      </c>
    </row>
    <row r="72" spans="1:34" ht="32.25" thickBot="1">
      <c r="A72" s="463">
        <v>61</v>
      </c>
      <c r="I72" s="147"/>
      <c r="J72" s="140">
        <v>2140</v>
      </c>
      <c r="K72" s="168" t="s">
        <v>348</v>
      </c>
      <c r="L72" s="539">
        <f>M72+N72+O72</f>
        <v>0</v>
      </c>
      <c r="M72" s="526"/>
      <c r="N72" s="272"/>
      <c r="O72" s="272"/>
      <c r="P72" s="526"/>
      <c r="Q72" s="272"/>
      <c r="R72" s="272"/>
      <c r="S72" s="571">
        <f>P72+Q72+R72</f>
        <v>0</v>
      </c>
      <c r="T72" s="270">
        <f t="shared" si="1"/>
      </c>
      <c r="U72" s="271"/>
      <c r="V72" s="493"/>
      <c r="W72" s="281"/>
      <c r="X72" s="351">
        <f>S72</f>
        <v>0</v>
      </c>
      <c r="Y72" s="494">
        <f t="shared" si="3"/>
        <v>0</v>
      </c>
      <c r="Z72" s="271"/>
      <c r="AA72" s="352"/>
      <c r="AB72" s="357"/>
      <c r="AC72" s="357"/>
      <c r="AD72" s="357"/>
      <c r="AE72" s="357"/>
      <c r="AF72" s="357"/>
      <c r="AG72" s="495"/>
      <c r="AH72" s="349">
        <f t="shared" si="2"/>
        <v>0</v>
      </c>
    </row>
    <row r="73" spans="1:34" ht="32.25" thickBot="1">
      <c r="A73" s="463">
        <v>62</v>
      </c>
      <c r="I73" s="139"/>
      <c r="J73" s="146">
        <v>2190</v>
      </c>
      <c r="K73" s="609" t="s">
        <v>349</v>
      </c>
      <c r="L73" s="539">
        <f>M73+N73+O73</f>
        <v>0</v>
      </c>
      <c r="M73" s="526"/>
      <c r="N73" s="272"/>
      <c r="O73" s="272"/>
      <c r="P73" s="526"/>
      <c r="Q73" s="272"/>
      <c r="R73" s="272"/>
      <c r="S73" s="571">
        <f>P73+Q73+R73</f>
        <v>0</v>
      </c>
      <c r="T73" s="270">
        <f t="shared" si="1"/>
      </c>
      <c r="U73" s="271"/>
      <c r="V73" s="493"/>
      <c r="W73" s="281"/>
      <c r="X73" s="351">
        <f>S73</f>
        <v>0</v>
      </c>
      <c r="Y73" s="494">
        <f t="shared" si="3"/>
        <v>0</v>
      </c>
      <c r="Z73" s="271"/>
      <c r="AA73" s="352"/>
      <c r="AB73" s="357"/>
      <c r="AC73" s="357"/>
      <c r="AD73" s="357"/>
      <c r="AE73" s="357"/>
      <c r="AF73" s="357"/>
      <c r="AG73" s="495"/>
      <c r="AH73" s="349">
        <f t="shared" si="2"/>
        <v>0</v>
      </c>
    </row>
    <row r="74" spans="1:34" ht="18.75" thickBot="1">
      <c r="A74" s="463">
        <v>63</v>
      </c>
      <c r="I74" s="143">
        <v>2200</v>
      </c>
      <c r="J74" s="884" t="s">
        <v>350</v>
      </c>
      <c r="K74" s="884"/>
      <c r="L74" s="540">
        <f aca="true" t="shared" si="18" ref="L74:S74">SUM(L75:L76)</f>
        <v>0</v>
      </c>
      <c r="M74" s="353">
        <f t="shared" si="18"/>
        <v>0</v>
      </c>
      <c r="N74" s="279">
        <f t="shared" si="18"/>
        <v>0</v>
      </c>
      <c r="O74" s="279">
        <f>SUM(O75:O76)</f>
        <v>0</v>
      </c>
      <c r="P74" s="353">
        <f t="shared" si="18"/>
        <v>0</v>
      </c>
      <c r="Q74" s="279">
        <f t="shared" si="18"/>
        <v>0</v>
      </c>
      <c r="R74" s="279">
        <f t="shared" si="18"/>
        <v>0</v>
      </c>
      <c r="S74" s="279">
        <f t="shared" si="18"/>
        <v>0</v>
      </c>
      <c r="T74" s="270">
        <f t="shared" si="1"/>
      </c>
      <c r="U74" s="271"/>
      <c r="V74" s="354">
        <f>SUM(V75:V76)</f>
        <v>0</v>
      </c>
      <c r="W74" s="355">
        <f>SUM(W75:W76)</f>
        <v>0</v>
      </c>
      <c r="X74" s="496">
        <f>SUM(X75:X76)</f>
        <v>0</v>
      </c>
      <c r="Y74" s="497">
        <f>SUM(Y75:Y76)</f>
        <v>0</v>
      </c>
      <c r="Z74" s="271"/>
      <c r="AA74" s="356"/>
      <c r="AB74" s="367"/>
      <c r="AC74" s="367"/>
      <c r="AD74" s="367"/>
      <c r="AE74" s="367"/>
      <c r="AF74" s="367"/>
      <c r="AG74" s="498"/>
      <c r="AH74" s="349">
        <f t="shared" si="2"/>
        <v>0</v>
      </c>
    </row>
    <row r="75" spans="1:34" ht="18.75" thickBot="1">
      <c r="A75" s="463">
        <v>64</v>
      </c>
      <c r="I75" s="139"/>
      <c r="J75" s="140">
        <v>2221</v>
      </c>
      <c r="K75" s="142" t="s">
        <v>1668</v>
      </c>
      <c r="L75" s="539">
        <f aca="true" t="shared" si="19" ref="L75:L80">M75+N75+O75</f>
        <v>0</v>
      </c>
      <c r="M75" s="526"/>
      <c r="N75" s="272"/>
      <c r="O75" s="272"/>
      <c r="P75" s="526"/>
      <c r="Q75" s="272"/>
      <c r="R75" s="272"/>
      <c r="S75" s="571">
        <f aca="true" t="shared" si="20" ref="S75:S80">P75+Q75+R75</f>
        <v>0</v>
      </c>
      <c r="T75" s="270">
        <f t="shared" si="1"/>
      </c>
      <c r="U75" s="271"/>
      <c r="V75" s="493"/>
      <c r="W75" s="281"/>
      <c r="X75" s="351">
        <f aca="true" t="shared" si="21" ref="X75:X80">S75</f>
        <v>0</v>
      </c>
      <c r="Y75" s="494">
        <f aca="true" t="shared" si="22" ref="Y75:Y80">V75+W75-X75</f>
        <v>0</v>
      </c>
      <c r="Z75" s="271"/>
      <c r="AA75" s="352"/>
      <c r="AB75" s="357"/>
      <c r="AC75" s="357"/>
      <c r="AD75" s="357"/>
      <c r="AE75" s="357"/>
      <c r="AF75" s="357"/>
      <c r="AG75" s="495"/>
      <c r="AH75" s="349">
        <f t="shared" si="2"/>
        <v>0</v>
      </c>
    </row>
    <row r="76" spans="1:34" ht="18.75" thickBot="1">
      <c r="A76" s="463">
        <v>65</v>
      </c>
      <c r="I76" s="139"/>
      <c r="J76" s="146">
        <v>2224</v>
      </c>
      <c r="K76" s="145" t="s">
        <v>351</v>
      </c>
      <c r="L76" s="539">
        <f t="shared" si="19"/>
        <v>0</v>
      </c>
      <c r="M76" s="526"/>
      <c r="N76" s="272"/>
      <c r="O76" s="272"/>
      <c r="P76" s="526"/>
      <c r="Q76" s="272"/>
      <c r="R76" s="272"/>
      <c r="S76" s="571">
        <f t="shared" si="20"/>
        <v>0</v>
      </c>
      <c r="T76" s="270">
        <f t="shared" si="1"/>
      </c>
      <c r="U76" s="271"/>
      <c r="V76" s="493"/>
      <c r="W76" s="281"/>
      <c r="X76" s="351">
        <f t="shared" si="21"/>
        <v>0</v>
      </c>
      <c r="Y76" s="494">
        <f t="shared" si="22"/>
        <v>0</v>
      </c>
      <c r="Z76" s="271"/>
      <c r="AA76" s="352"/>
      <c r="AB76" s="357"/>
      <c r="AC76" s="357"/>
      <c r="AD76" s="357"/>
      <c r="AE76" s="357"/>
      <c r="AF76" s="357"/>
      <c r="AG76" s="495"/>
      <c r="AH76" s="349">
        <f t="shared" si="2"/>
        <v>0</v>
      </c>
    </row>
    <row r="77" spans="1:34" ht="18.75" thickBot="1">
      <c r="A77" s="463">
        <v>66</v>
      </c>
      <c r="I77" s="143">
        <v>2500</v>
      </c>
      <c r="J77" s="889" t="s">
        <v>352</v>
      </c>
      <c r="K77" s="889"/>
      <c r="L77" s="539">
        <f t="shared" si="19"/>
        <v>0</v>
      </c>
      <c r="M77" s="528"/>
      <c r="N77" s="285"/>
      <c r="O77" s="285"/>
      <c r="P77" s="528"/>
      <c r="Q77" s="285"/>
      <c r="R77" s="285"/>
      <c r="S77" s="571">
        <f t="shared" si="20"/>
        <v>0</v>
      </c>
      <c r="T77" s="270">
        <f t="shared" si="1"/>
      </c>
      <c r="U77" s="271"/>
      <c r="V77" s="500"/>
      <c r="W77" s="283"/>
      <c r="X77" s="351">
        <f t="shared" si="21"/>
        <v>0</v>
      </c>
      <c r="Y77" s="494">
        <f t="shared" si="22"/>
        <v>0</v>
      </c>
      <c r="Z77" s="271"/>
      <c r="AA77" s="356"/>
      <c r="AB77" s="367"/>
      <c r="AC77" s="357"/>
      <c r="AD77" s="357"/>
      <c r="AE77" s="367"/>
      <c r="AF77" s="357"/>
      <c r="AG77" s="495"/>
      <c r="AH77" s="349">
        <f t="shared" si="2"/>
        <v>0</v>
      </c>
    </row>
    <row r="78" spans="1:34" ht="34.5" customHeight="1" thickBot="1">
      <c r="A78" s="463">
        <v>67</v>
      </c>
      <c r="I78" s="143">
        <v>2600</v>
      </c>
      <c r="J78" s="892" t="s">
        <v>353</v>
      </c>
      <c r="K78" s="935"/>
      <c r="L78" s="539">
        <f t="shared" si="19"/>
        <v>0</v>
      </c>
      <c r="M78" s="528"/>
      <c r="N78" s="285"/>
      <c r="O78" s="285"/>
      <c r="P78" s="528"/>
      <c r="Q78" s="285"/>
      <c r="R78" s="285"/>
      <c r="S78" s="571">
        <f t="shared" si="20"/>
        <v>0</v>
      </c>
      <c r="T78" s="270">
        <f t="shared" si="1"/>
      </c>
      <c r="U78" s="271"/>
      <c r="V78" s="500"/>
      <c r="W78" s="283"/>
      <c r="X78" s="351">
        <f t="shared" si="21"/>
        <v>0</v>
      </c>
      <c r="Y78" s="494">
        <f t="shared" si="22"/>
        <v>0</v>
      </c>
      <c r="Z78" s="271"/>
      <c r="AA78" s="356"/>
      <c r="AB78" s="367"/>
      <c r="AC78" s="357"/>
      <c r="AD78" s="357"/>
      <c r="AE78" s="367"/>
      <c r="AF78" s="357"/>
      <c r="AG78" s="495"/>
      <c r="AH78" s="349">
        <f t="shared" si="2"/>
        <v>0</v>
      </c>
    </row>
    <row r="79" spans="1:34" ht="33.75" customHeight="1" thickBot="1">
      <c r="A79" s="463">
        <v>68</v>
      </c>
      <c r="I79" s="143">
        <v>2700</v>
      </c>
      <c r="J79" s="892" t="s">
        <v>354</v>
      </c>
      <c r="K79" s="935"/>
      <c r="L79" s="539">
        <f t="shared" si="19"/>
        <v>0</v>
      </c>
      <c r="M79" s="528"/>
      <c r="N79" s="285"/>
      <c r="O79" s="285"/>
      <c r="P79" s="528"/>
      <c r="Q79" s="285"/>
      <c r="R79" s="285"/>
      <c r="S79" s="571">
        <f t="shared" si="20"/>
        <v>0</v>
      </c>
      <c r="T79" s="270">
        <f t="shared" si="1"/>
      </c>
      <c r="U79" s="271"/>
      <c r="V79" s="500"/>
      <c r="W79" s="283"/>
      <c r="X79" s="351">
        <f t="shared" si="21"/>
        <v>0</v>
      </c>
      <c r="Y79" s="494">
        <f t="shared" si="22"/>
        <v>0</v>
      </c>
      <c r="Z79" s="271"/>
      <c r="AA79" s="356"/>
      <c r="AB79" s="367"/>
      <c r="AC79" s="357"/>
      <c r="AD79" s="357"/>
      <c r="AE79" s="367"/>
      <c r="AF79" s="357"/>
      <c r="AG79" s="495"/>
      <c r="AH79" s="349">
        <f t="shared" si="2"/>
        <v>0</v>
      </c>
    </row>
    <row r="80" spans="1:34" ht="35.25" customHeight="1" thickBot="1">
      <c r="A80" s="463">
        <v>69</v>
      </c>
      <c r="I80" s="143">
        <v>2800</v>
      </c>
      <c r="J80" s="892" t="s">
        <v>355</v>
      </c>
      <c r="K80" s="935"/>
      <c r="L80" s="539">
        <f t="shared" si="19"/>
        <v>0</v>
      </c>
      <c r="M80" s="528"/>
      <c r="N80" s="285"/>
      <c r="O80" s="285"/>
      <c r="P80" s="528"/>
      <c r="Q80" s="285"/>
      <c r="R80" s="285"/>
      <c r="S80" s="571">
        <f t="shared" si="20"/>
        <v>0</v>
      </c>
      <c r="T80" s="270">
        <f t="shared" si="1"/>
      </c>
      <c r="U80" s="271"/>
      <c r="V80" s="500"/>
      <c r="W80" s="283"/>
      <c r="X80" s="351">
        <f t="shared" si="21"/>
        <v>0</v>
      </c>
      <c r="Y80" s="494">
        <f t="shared" si="22"/>
        <v>0</v>
      </c>
      <c r="Z80" s="271"/>
      <c r="AA80" s="356"/>
      <c r="AB80" s="367"/>
      <c r="AC80" s="357"/>
      <c r="AD80" s="357"/>
      <c r="AE80" s="367"/>
      <c r="AF80" s="357"/>
      <c r="AG80" s="495"/>
      <c r="AH80" s="349">
        <f t="shared" si="2"/>
        <v>0</v>
      </c>
    </row>
    <row r="81" spans="1:34" ht="35.25" customHeight="1" thickBot="1">
      <c r="A81" s="463">
        <v>70</v>
      </c>
      <c r="I81" s="143">
        <v>2900</v>
      </c>
      <c r="J81" s="888" t="s">
        <v>356</v>
      </c>
      <c r="K81" s="934"/>
      <c r="L81" s="540">
        <f aca="true" t="shared" si="23" ref="L81:S81">SUM(L82:L87)</f>
        <v>0</v>
      </c>
      <c r="M81" s="353">
        <f t="shared" si="23"/>
        <v>0</v>
      </c>
      <c r="N81" s="279">
        <f t="shared" si="23"/>
        <v>0</v>
      </c>
      <c r="O81" s="279">
        <f>SUM(O82:O87)</f>
        <v>0</v>
      </c>
      <c r="P81" s="353">
        <f t="shared" si="23"/>
        <v>0</v>
      </c>
      <c r="Q81" s="279">
        <f t="shared" si="23"/>
        <v>0</v>
      </c>
      <c r="R81" s="279">
        <f t="shared" si="23"/>
        <v>0</v>
      </c>
      <c r="S81" s="279">
        <f t="shared" si="23"/>
        <v>0</v>
      </c>
      <c r="T81" s="270">
        <f t="shared" si="1"/>
      </c>
      <c r="U81" s="271"/>
      <c r="V81" s="354">
        <f>SUM(V82:V87)</f>
        <v>0</v>
      </c>
      <c r="W81" s="355">
        <f>SUM(W82:W87)</f>
        <v>0</v>
      </c>
      <c r="X81" s="496">
        <f>SUM(X82:X87)</f>
        <v>0</v>
      </c>
      <c r="Y81" s="497">
        <f>SUM(Y82:Y87)</f>
        <v>0</v>
      </c>
      <c r="Z81" s="271"/>
      <c r="AA81" s="356"/>
      <c r="AB81" s="367"/>
      <c r="AC81" s="367"/>
      <c r="AD81" s="367"/>
      <c r="AE81" s="367"/>
      <c r="AF81" s="367"/>
      <c r="AG81" s="498"/>
      <c r="AH81" s="349">
        <f t="shared" si="2"/>
        <v>0</v>
      </c>
    </row>
    <row r="82" spans="1:34" ht="35.25" customHeight="1" thickBot="1">
      <c r="A82" s="463">
        <v>71</v>
      </c>
      <c r="I82" s="181"/>
      <c r="J82" s="148">
        <v>2920</v>
      </c>
      <c r="K82" s="360" t="s">
        <v>357</v>
      </c>
      <c r="L82" s="539">
        <f aca="true" t="shared" si="24" ref="L82:L87">M82+N82+O82</f>
        <v>0</v>
      </c>
      <c r="M82" s="526"/>
      <c r="N82" s="272"/>
      <c r="O82" s="272"/>
      <c r="P82" s="526"/>
      <c r="Q82" s="272"/>
      <c r="R82" s="272"/>
      <c r="S82" s="571">
        <f aca="true" t="shared" si="25" ref="S82:S87">P82+Q82+R82</f>
        <v>0</v>
      </c>
      <c r="T82" s="270">
        <f t="shared" si="1"/>
      </c>
      <c r="U82" s="271"/>
      <c r="V82" s="493"/>
      <c r="W82" s="281"/>
      <c r="X82" s="351">
        <f aca="true" t="shared" si="26" ref="X82:X87">S82</f>
        <v>0</v>
      </c>
      <c r="Y82" s="494">
        <f aca="true" t="shared" si="27" ref="Y82:Y87">V82+W82-X82</f>
        <v>0</v>
      </c>
      <c r="Z82" s="271"/>
      <c r="AA82" s="352"/>
      <c r="AB82" s="357"/>
      <c r="AC82" s="357"/>
      <c r="AD82" s="357"/>
      <c r="AE82" s="357"/>
      <c r="AF82" s="357"/>
      <c r="AG82" s="495"/>
      <c r="AH82" s="349">
        <f t="shared" si="2"/>
        <v>0</v>
      </c>
    </row>
    <row r="83" spans="1:34" ht="32.25" thickBot="1">
      <c r="A83" s="463">
        <v>72</v>
      </c>
      <c r="I83" s="181"/>
      <c r="J83" s="177">
        <v>2969</v>
      </c>
      <c r="K83" s="361" t="s">
        <v>358</v>
      </c>
      <c r="L83" s="539">
        <f t="shared" si="24"/>
        <v>0</v>
      </c>
      <c r="M83" s="526"/>
      <c r="N83" s="272"/>
      <c r="O83" s="272"/>
      <c r="P83" s="526"/>
      <c r="Q83" s="272"/>
      <c r="R83" s="272"/>
      <c r="S83" s="571">
        <f t="shared" si="25"/>
        <v>0</v>
      </c>
      <c r="T83" s="270">
        <f t="shared" si="1"/>
      </c>
      <c r="U83" s="271"/>
      <c r="V83" s="493"/>
      <c r="W83" s="281"/>
      <c r="X83" s="351">
        <f t="shared" si="26"/>
        <v>0</v>
      </c>
      <c r="Y83" s="494">
        <f t="shared" si="27"/>
        <v>0</v>
      </c>
      <c r="Z83" s="271"/>
      <c r="AA83" s="352"/>
      <c r="AB83" s="357"/>
      <c r="AC83" s="357"/>
      <c r="AD83" s="357"/>
      <c r="AE83" s="357"/>
      <c r="AF83" s="357"/>
      <c r="AG83" s="495"/>
      <c r="AH83" s="349">
        <f t="shared" si="2"/>
        <v>0</v>
      </c>
    </row>
    <row r="84" spans="1:34" ht="32.25" thickBot="1">
      <c r="A84" s="463">
        <v>73</v>
      </c>
      <c r="I84" s="181"/>
      <c r="J84" s="177">
        <v>2970</v>
      </c>
      <c r="K84" s="361" t="s">
        <v>359</v>
      </c>
      <c r="L84" s="539">
        <f t="shared" si="24"/>
        <v>0</v>
      </c>
      <c r="M84" s="526"/>
      <c r="N84" s="272"/>
      <c r="O84" s="272"/>
      <c r="P84" s="526"/>
      <c r="Q84" s="272"/>
      <c r="R84" s="272"/>
      <c r="S84" s="571">
        <f t="shared" si="25"/>
        <v>0</v>
      </c>
      <c r="T84" s="270">
        <f t="shared" si="1"/>
      </c>
      <c r="U84" s="271"/>
      <c r="V84" s="493"/>
      <c r="W84" s="281"/>
      <c r="X84" s="351">
        <f t="shared" si="26"/>
        <v>0</v>
      </c>
      <c r="Y84" s="494">
        <f t="shared" si="27"/>
        <v>0</v>
      </c>
      <c r="Z84" s="271"/>
      <c r="AA84" s="352"/>
      <c r="AB84" s="357"/>
      <c r="AC84" s="357"/>
      <c r="AD84" s="357"/>
      <c r="AE84" s="357"/>
      <c r="AF84" s="357"/>
      <c r="AG84" s="495"/>
      <c r="AH84" s="349">
        <f t="shared" si="2"/>
        <v>0</v>
      </c>
    </row>
    <row r="85" spans="1:34" ht="32.25" thickBot="1">
      <c r="A85" s="463">
        <v>74</v>
      </c>
      <c r="I85" s="181"/>
      <c r="J85" s="175">
        <v>2989</v>
      </c>
      <c r="K85" s="362" t="s">
        <v>360</v>
      </c>
      <c r="L85" s="539">
        <f t="shared" si="24"/>
        <v>0</v>
      </c>
      <c r="M85" s="526"/>
      <c r="N85" s="272"/>
      <c r="O85" s="272"/>
      <c r="P85" s="526"/>
      <c r="Q85" s="272"/>
      <c r="R85" s="272"/>
      <c r="S85" s="571">
        <f t="shared" si="25"/>
        <v>0</v>
      </c>
      <c r="T85" s="270">
        <f t="shared" si="1"/>
      </c>
      <c r="U85" s="271"/>
      <c r="V85" s="493"/>
      <c r="W85" s="281"/>
      <c r="X85" s="351">
        <f t="shared" si="26"/>
        <v>0</v>
      </c>
      <c r="Y85" s="494">
        <f t="shared" si="27"/>
        <v>0</v>
      </c>
      <c r="Z85" s="271"/>
      <c r="AA85" s="352"/>
      <c r="AB85" s="357"/>
      <c r="AC85" s="357"/>
      <c r="AD85" s="357"/>
      <c r="AE85" s="357"/>
      <c r="AF85" s="357"/>
      <c r="AG85" s="495"/>
      <c r="AH85" s="349">
        <f t="shared" si="2"/>
        <v>0</v>
      </c>
    </row>
    <row r="86" spans="1:34" ht="18.75" thickBot="1">
      <c r="A86" s="463">
        <v>75</v>
      </c>
      <c r="I86" s="139"/>
      <c r="J86" s="140">
        <v>2991</v>
      </c>
      <c r="K86" s="363" t="s">
        <v>361</v>
      </c>
      <c r="L86" s="539">
        <f t="shared" si="24"/>
        <v>0</v>
      </c>
      <c r="M86" s="526"/>
      <c r="N86" s="272"/>
      <c r="O86" s="272"/>
      <c r="P86" s="526"/>
      <c r="Q86" s="272"/>
      <c r="R86" s="272"/>
      <c r="S86" s="571">
        <f t="shared" si="25"/>
        <v>0</v>
      </c>
      <c r="T86" s="270">
        <f t="shared" si="1"/>
      </c>
      <c r="U86" s="271"/>
      <c r="V86" s="493"/>
      <c r="W86" s="281"/>
      <c r="X86" s="351">
        <f t="shared" si="26"/>
        <v>0</v>
      </c>
      <c r="Y86" s="494">
        <f t="shared" si="27"/>
        <v>0</v>
      </c>
      <c r="Z86" s="271"/>
      <c r="AA86" s="352"/>
      <c r="AB86" s="357"/>
      <c r="AC86" s="357"/>
      <c r="AD86" s="357"/>
      <c r="AE86" s="357"/>
      <c r="AF86" s="357"/>
      <c r="AG86" s="495"/>
      <c r="AH86" s="349">
        <f t="shared" si="2"/>
        <v>0</v>
      </c>
    </row>
    <row r="87" spans="1:34" ht="35.25" customHeight="1" thickBot="1">
      <c r="A87" s="463">
        <v>76</v>
      </c>
      <c r="I87" s="139"/>
      <c r="J87" s="146">
        <v>2992</v>
      </c>
      <c r="K87" s="159" t="s">
        <v>362</v>
      </c>
      <c r="L87" s="539">
        <f t="shared" si="24"/>
        <v>0</v>
      </c>
      <c r="M87" s="526"/>
      <c r="N87" s="272"/>
      <c r="O87" s="272"/>
      <c r="P87" s="526"/>
      <c r="Q87" s="272"/>
      <c r="R87" s="272"/>
      <c r="S87" s="571">
        <f t="shared" si="25"/>
        <v>0</v>
      </c>
      <c r="T87" s="270">
        <f t="shared" si="1"/>
      </c>
      <c r="U87" s="271"/>
      <c r="V87" s="493"/>
      <c r="W87" s="281"/>
      <c r="X87" s="351">
        <f t="shared" si="26"/>
        <v>0</v>
      </c>
      <c r="Y87" s="494">
        <f t="shared" si="27"/>
        <v>0</v>
      </c>
      <c r="Z87" s="271"/>
      <c r="AA87" s="352"/>
      <c r="AB87" s="357"/>
      <c r="AC87" s="357"/>
      <c r="AD87" s="357"/>
      <c r="AE87" s="357"/>
      <c r="AF87" s="357"/>
      <c r="AG87" s="495"/>
      <c r="AH87" s="349">
        <f t="shared" si="2"/>
        <v>0</v>
      </c>
    </row>
    <row r="88" spans="1:34" ht="18.75" customHeight="1" thickBot="1">
      <c r="A88" s="463">
        <v>77</v>
      </c>
      <c r="I88" s="143">
        <v>3300</v>
      </c>
      <c r="J88" s="888" t="s">
        <v>363</v>
      </c>
      <c r="K88" s="888"/>
      <c r="L88" s="540">
        <f aca="true" t="shared" si="28" ref="L88:S88">SUM(L89:L94)</f>
        <v>0</v>
      </c>
      <c r="M88" s="353">
        <f t="shared" si="28"/>
        <v>0</v>
      </c>
      <c r="N88" s="279">
        <f t="shared" si="28"/>
        <v>0</v>
      </c>
      <c r="O88" s="279">
        <f>SUM(O89:O94)</f>
        <v>0</v>
      </c>
      <c r="P88" s="353">
        <f t="shared" si="28"/>
        <v>0</v>
      </c>
      <c r="Q88" s="279">
        <f t="shared" si="28"/>
        <v>0</v>
      </c>
      <c r="R88" s="279">
        <f t="shared" si="28"/>
        <v>0</v>
      </c>
      <c r="S88" s="279">
        <f t="shared" si="28"/>
        <v>0</v>
      </c>
      <c r="T88" s="270">
        <f t="shared" si="1"/>
      </c>
      <c r="U88" s="271"/>
      <c r="V88" s="356"/>
      <c r="W88" s="367"/>
      <c r="X88" s="367"/>
      <c r="Y88" s="498"/>
      <c r="Z88" s="271"/>
      <c r="AA88" s="356"/>
      <c r="AB88" s="367"/>
      <c r="AC88" s="367"/>
      <c r="AD88" s="367"/>
      <c r="AE88" s="367"/>
      <c r="AF88" s="367"/>
      <c r="AG88" s="498"/>
      <c r="AH88" s="349">
        <f t="shared" si="2"/>
        <v>0</v>
      </c>
    </row>
    <row r="89" spans="1:34" ht="18.75" thickBot="1">
      <c r="A89" s="463">
        <v>78</v>
      </c>
      <c r="I89" s="147"/>
      <c r="J89" s="148">
        <v>3301</v>
      </c>
      <c r="K89" s="541" t="s">
        <v>364</v>
      </c>
      <c r="L89" s="539">
        <f aca="true" t="shared" si="29" ref="L89:L97">M89+N89+O89</f>
        <v>0</v>
      </c>
      <c r="M89" s="526"/>
      <c r="N89" s="272"/>
      <c r="O89" s="272"/>
      <c r="P89" s="526"/>
      <c r="Q89" s="272"/>
      <c r="R89" s="272"/>
      <c r="S89" s="571">
        <f aca="true" t="shared" si="30" ref="S89:S97">P89+Q89+R89</f>
        <v>0</v>
      </c>
      <c r="T89" s="270">
        <f t="shared" si="1"/>
      </c>
      <c r="U89" s="271"/>
      <c r="V89" s="352"/>
      <c r="W89" s="357"/>
      <c r="X89" s="357"/>
      <c r="Y89" s="495"/>
      <c r="Z89" s="271"/>
      <c r="AA89" s="352"/>
      <c r="AB89" s="357"/>
      <c r="AC89" s="357"/>
      <c r="AD89" s="357"/>
      <c r="AE89" s="357"/>
      <c r="AF89" s="357"/>
      <c r="AG89" s="495"/>
      <c r="AH89" s="349">
        <f t="shared" si="2"/>
        <v>0</v>
      </c>
    </row>
    <row r="90" spans="1:34" ht="18.75" thickBot="1">
      <c r="A90" s="463">
        <v>79</v>
      </c>
      <c r="I90" s="147"/>
      <c r="J90" s="177">
        <v>3302</v>
      </c>
      <c r="K90" s="542" t="s">
        <v>1277</v>
      </c>
      <c r="L90" s="539">
        <f t="shared" si="29"/>
        <v>0</v>
      </c>
      <c r="M90" s="526"/>
      <c r="N90" s="272"/>
      <c r="O90" s="272"/>
      <c r="P90" s="526"/>
      <c r="Q90" s="272"/>
      <c r="R90" s="272"/>
      <c r="S90" s="571">
        <f t="shared" si="30"/>
        <v>0</v>
      </c>
      <c r="T90" s="270">
        <f t="shared" si="1"/>
      </c>
      <c r="U90" s="271"/>
      <c r="V90" s="352"/>
      <c r="W90" s="357"/>
      <c r="X90" s="357"/>
      <c r="Y90" s="495"/>
      <c r="Z90" s="271"/>
      <c r="AA90" s="352"/>
      <c r="AB90" s="357"/>
      <c r="AC90" s="357"/>
      <c r="AD90" s="357"/>
      <c r="AE90" s="357"/>
      <c r="AF90" s="357"/>
      <c r="AG90" s="495"/>
      <c r="AH90" s="349">
        <f t="shared" si="2"/>
        <v>0</v>
      </c>
    </row>
    <row r="91" spans="1:34" ht="18.75" thickBot="1">
      <c r="A91" s="463">
        <v>80</v>
      </c>
      <c r="I91" s="147"/>
      <c r="J91" s="177">
        <v>3303</v>
      </c>
      <c r="K91" s="542" t="s">
        <v>366</v>
      </c>
      <c r="L91" s="539">
        <f t="shared" si="29"/>
        <v>0</v>
      </c>
      <c r="M91" s="526"/>
      <c r="N91" s="272"/>
      <c r="O91" s="272"/>
      <c r="P91" s="526"/>
      <c r="Q91" s="272"/>
      <c r="R91" s="272"/>
      <c r="S91" s="571">
        <f t="shared" si="30"/>
        <v>0</v>
      </c>
      <c r="T91" s="270">
        <f t="shared" si="1"/>
      </c>
      <c r="U91" s="271"/>
      <c r="V91" s="352"/>
      <c r="W91" s="357"/>
      <c r="X91" s="357"/>
      <c r="Y91" s="495"/>
      <c r="Z91" s="271"/>
      <c r="AA91" s="352"/>
      <c r="AB91" s="357"/>
      <c r="AC91" s="357"/>
      <c r="AD91" s="357"/>
      <c r="AE91" s="357"/>
      <c r="AF91" s="357"/>
      <c r="AG91" s="495"/>
      <c r="AH91" s="349">
        <f t="shared" si="2"/>
        <v>0</v>
      </c>
    </row>
    <row r="92" spans="1:34" ht="18.75" thickBot="1">
      <c r="A92" s="463">
        <v>81</v>
      </c>
      <c r="I92" s="147"/>
      <c r="J92" s="175">
        <v>3304</v>
      </c>
      <c r="K92" s="543" t="s">
        <v>367</v>
      </c>
      <c r="L92" s="539">
        <f t="shared" si="29"/>
        <v>0</v>
      </c>
      <c r="M92" s="526"/>
      <c r="N92" s="272"/>
      <c r="O92" s="272"/>
      <c r="P92" s="526"/>
      <c r="Q92" s="272"/>
      <c r="R92" s="272"/>
      <c r="S92" s="571">
        <f t="shared" si="30"/>
        <v>0</v>
      </c>
      <c r="T92" s="270">
        <f t="shared" si="1"/>
      </c>
      <c r="U92" s="271"/>
      <c r="V92" s="352"/>
      <c r="W92" s="357"/>
      <c r="X92" s="357"/>
      <c r="Y92" s="495"/>
      <c r="Z92" s="271"/>
      <c r="AA92" s="352"/>
      <c r="AB92" s="357"/>
      <c r="AC92" s="357"/>
      <c r="AD92" s="357"/>
      <c r="AE92" s="357"/>
      <c r="AF92" s="357"/>
      <c r="AG92" s="495"/>
      <c r="AH92" s="349">
        <f t="shared" si="2"/>
        <v>0</v>
      </c>
    </row>
    <row r="93" spans="1:34" ht="30.75" thickBot="1">
      <c r="A93" s="463">
        <v>82</v>
      </c>
      <c r="I93" s="147"/>
      <c r="J93" s="146">
        <v>3305</v>
      </c>
      <c r="K93" s="544" t="s">
        <v>368</v>
      </c>
      <c r="L93" s="539">
        <f t="shared" si="29"/>
        <v>0</v>
      </c>
      <c r="M93" s="526"/>
      <c r="N93" s="272"/>
      <c r="O93" s="272"/>
      <c r="P93" s="526"/>
      <c r="Q93" s="272"/>
      <c r="R93" s="272"/>
      <c r="S93" s="571">
        <f t="shared" si="30"/>
        <v>0</v>
      </c>
      <c r="T93" s="270">
        <f t="shared" si="1"/>
      </c>
      <c r="U93" s="271"/>
      <c r="V93" s="352"/>
      <c r="W93" s="357"/>
      <c r="X93" s="357"/>
      <c r="Y93" s="495"/>
      <c r="Z93" s="271"/>
      <c r="AA93" s="352"/>
      <c r="AB93" s="357"/>
      <c r="AC93" s="357"/>
      <c r="AD93" s="357"/>
      <c r="AE93" s="357"/>
      <c r="AF93" s="357"/>
      <c r="AG93" s="495"/>
      <c r="AH93" s="349">
        <f aca="true" t="shared" si="31" ref="AH93:AH138">AD93-AE93-AF93-AG93</f>
        <v>0</v>
      </c>
    </row>
    <row r="94" spans="1:34" ht="30.75" thickBot="1">
      <c r="A94" s="463">
        <v>83</v>
      </c>
      <c r="I94" s="147"/>
      <c r="J94" s="146">
        <v>3306</v>
      </c>
      <c r="K94" s="544" t="s">
        <v>369</v>
      </c>
      <c r="L94" s="539">
        <f t="shared" si="29"/>
        <v>0</v>
      </c>
      <c r="M94" s="526"/>
      <c r="N94" s="272"/>
      <c r="O94" s="272"/>
      <c r="P94" s="526"/>
      <c r="Q94" s="272"/>
      <c r="R94" s="272"/>
      <c r="S94" s="571">
        <f t="shared" si="30"/>
        <v>0</v>
      </c>
      <c r="T94" s="270">
        <f t="shared" si="1"/>
      </c>
      <c r="U94" s="271"/>
      <c r="V94" s="352"/>
      <c r="W94" s="357"/>
      <c r="X94" s="357"/>
      <c r="Y94" s="495"/>
      <c r="Z94" s="271"/>
      <c r="AA94" s="352"/>
      <c r="AB94" s="357"/>
      <c r="AC94" s="357"/>
      <c r="AD94" s="357"/>
      <c r="AE94" s="357"/>
      <c r="AF94" s="357"/>
      <c r="AG94" s="495"/>
      <c r="AH94" s="349">
        <f t="shared" si="31"/>
        <v>0</v>
      </c>
    </row>
    <row r="95" spans="1:34" ht="18.75" thickBot="1">
      <c r="A95" s="463">
        <v>84</v>
      </c>
      <c r="I95" s="143">
        <v>3900</v>
      </c>
      <c r="J95" s="889" t="s">
        <v>370</v>
      </c>
      <c r="K95" s="890"/>
      <c r="L95" s="539">
        <f t="shared" si="29"/>
        <v>0</v>
      </c>
      <c r="M95" s="528"/>
      <c r="N95" s="285"/>
      <c r="O95" s="285"/>
      <c r="P95" s="528"/>
      <c r="Q95" s="285"/>
      <c r="R95" s="285"/>
      <c r="S95" s="571">
        <f t="shared" si="30"/>
        <v>0</v>
      </c>
      <c r="T95" s="270">
        <f aca="true" t="shared" si="32" ref="T95:T141">(IF($E95&lt;&gt;0,$M$2,IF($L95&lt;&gt;0,$M$2,"")))</f>
      </c>
      <c r="U95" s="271"/>
      <c r="V95" s="500"/>
      <c r="W95" s="283"/>
      <c r="X95" s="355">
        <f aca="true" t="shared" si="33" ref="X95:X138">S95</f>
        <v>0</v>
      </c>
      <c r="Y95" s="494">
        <f>V95+W95-X95</f>
        <v>0</v>
      </c>
      <c r="Z95" s="271"/>
      <c r="AA95" s="500"/>
      <c r="AB95" s="283"/>
      <c r="AC95" s="501">
        <f>+IF(+(V95+W95)&gt;=S95,+W95,+(+S95-V95))</f>
        <v>0</v>
      </c>
      <c r="AD95" s="351">
        <f>AA95+AB95-AC95</f>
        <v>0</v>
      </c>
      <c r="AE95" s="283"/>
      <c r="AF95" s="283"/>
      <c r="AG95" s="282"/>
      <c r="AH95" s="349">
        <f t="shared" si="31"/>
        <v>0</v>
      </c>
    </row>
    <row r="96" spans="1:34" ht="18.75" thickBot="1">
      <c r="A96" s="463">
        <v>85</v>
      </c>
      <c r="I96" s="143">
        <v>4000</v>
      </c>
      <c r="J96" s="883" t="s">
        <v>371</v>
      </c>
      <c r="K96" s="883"/>
      <c r="L96" s="539">
        <f t="shared" si="29"/>
        <v>0</v>
      </c>
      <c r="M96" s="528"/>
      <c r="N96" s="285"/>
      <c r="O96" s="285"/>
      <c r="P96" s="528"/>
      <c r="Q96" s="285"/>
      <c r="R96" s="285"/>
      <c r="S96" s="571">
        <f t="shared" si="30"/>
        <v>0</v>
      </c>
      <c r="T96" s="270">
        <f t="shared" si="32"/>
      </c>
      <c r="U96" s="271"/>
      <c r="V96" s="500"/>
      <c r="W96" s="283"/>
      <c r="X96" s="355">
        <f t="shared" si="33"/>
        <v>0</v>
      </c>
      <c r="Y96" s="494">
        <f>V96+W96-X96</f>
        <v>0</v>
      </c>
      <c r="Z96" s="271"/>
      <c r="AA96" s="356"/>
      <c r="AB96" s="367"/>
      <c r="AC96" s="367"/>
      <c r="AD96" s="357"/>
      <c r="AE96" s="367"/>
      <c r="AF96" s="367"/>
      <c r="AG96" s="495"/>
      <c r="AH96" s="349">
        <f t="shared" si="31"/>
        <v>0</v>
      </c>
    </row>
    <row r="97" spans="1:34" ht="18.75" thickBot="1">
      <c r="A97" s="463">
        <v>86</v>
      </c>
      <c r="I97" s="143">
        <v>4100</v>
      </c>
      <c r="J97" s="883" t="s">
        <v>372</v>
      </c>
      <c r="K97" s="883"/>
      <c r="L97" s="539">
        <f t="shared" si="29"/>
        <v>0</v>
      </c>
      <c r="M97" s="528"/>
      <c r="N97" s="285"/>
      <c r="O97" s="285"/>
      <c r="P97" s="528"/>
      <c r="Q97" s="285"/>
      <c r="R97" s="285"/>
      <c r="S97" s="571">
        <f t="shared" si="30"/>
        <v>0</v>
      </c>
      <c r="T97" s="270">
        <f t="shared" si="32"/>
      </c>
      <c r="U97" s="271"/>
      <c r="V97" s="356"/>
      <c r="W97" s="367"/>
      <c r="X97" s="367"/>
      <c r="Y97" s="498"/>
      <c r="Z97" s="271"/>
      <c r="AA97" s="356"/>
      <c r="AB97" s="367"/>
      <c r="AC97" s="367"/>
      <c r="AD97" s="367"/>
      <c r="AE97" s="367"/>
      <c r="AF97" s="367"/>
      <c r="AG97" s="498"/>
      <c r="AH97" s="349">
        <f t="shared" si="31"/>
        <v>0</v>
      </c>
    </row>
    <row r="98" spans="1:34" ht="18.75" thickBot="1">
      <c r="A98" s="463">
        <v>87</v>
      </c>
      <c r="I98" s="143">
        <v>4200</v>
      </c>
      <c r="J98" s="888" t="s">
        <v>373</v>
      </c>
      <c r="K98" s="934"/>
      <c r="L98" s="540">
        <f aca="true" t="shared" si="34" ref="L98:S98">SUM(L99:L104)</f>
        <v>0</v>
      </c>
      <c r="M98" s="353">
        <f t="shared" si="34"/>
        <v>0</v>
      </c>
      <c r="N98" s="279">
        <f t="shared" si="34"/>
        <v>0</v>
      </c>
      <c r="O98" s="279">
        <f>SUM(O99:O104)</f>
        <v>0</v>
      </c>
      <c r="P98" s="353">
        <f t="shared" si="34"/>
        <v>0</v>
      </c>
      <c r="Q98" s="279">
        <f t="shared" si="34"/>
        <v>0</v>
      </c>
      <c r="R98" s="279">
        <f t="shared" si="34"/>
        <v>0</v>
      </c>
      <c r="S98" s="279">
        <f t="shared" si="34"/>
        <v>0</v>
      </c>
      <c r="T98" s="270">
        <f t="shared" si="32"/>
      </c>
      <c r="U98" s="271"/>
      <c r="V98" s="354">
        <f>SUM(V99:V104)</f>
        <v>0</v>
      </c>
      <c r="W98" s="355">
        <f>SUM(W99:W104)</f>
        <v>0</v>
      </c>
      <c r="X98" s="496">
        <f>SUM(X99:X104)</f>
        <v>0</v>
      </c>
      <c r="Y98" s="497">
        <f>SUM(Y99:Y104)</f>
        <v>0</v>
      </c>
      <c r="Z98" s="271"/>
      <c r="AA98" s="354">
        <f aca="true" t="shared" si="35" ref="AA98:AG98">SUM(AA99:AA104)</f>
        <v>0</v>
      </c>
      <c r="AB98" s="355">
        <f t="shared" si="35"/>
        <v>0</v>
      </c>
      <c r="AC98" s="355">
        <f t="shared" si="35"/>
        <v>0</v>
      </c>
      <c r="AD98" s="355">
        <f t="shared" si="35"/>
        <v>0</v>
      </c>
      <c r="AE98" s="355">
        <f t="shared" si="35"/>
        <v>0</v>
      </c>
      <c r="AF98" s="355">
        <f t="shared" si="35"/>
        <v>0</v>
      </c>
      <c r="AG98" s="497">
        <f t="shared" si="35"/>
        <v>0</v>
      </c>
      <c r="AH98" s="349">
        <f t="shared" si="31"/>
        <v>0</v>
      </c>
    </row>
    <row r="99" spans="1:34" ht="18.75" thickBot="1">
      <c r="A99" s="463">
        <v>88</v>
      </c>
      <c r="I99" s="182"/>
      <c r="J99" s="148">
        <v>4201</v>
      </c>
      <c r="K99" s="141" t="s">
        <v>374</v>
      </c>
      <c r="L99" s="539">
        <f aca="true" t="shared" si="36" ref="L99:L104">M99+N99+O99</f>
        <v>0</v>
      </c>
      <c r="M99" s="526"/>
      <c r="N99" s="272"/>
      <c r="O99" s="272"/>
      <c r="P99" s="526"/>
      <c r="Q99" s="272"/>
      <c r="R99" s="272"/>
      <c r="S99" s="571">
        <f aca="true" t="shared" si="37" ref="S99:S104">P99+Q99+R99</f>
        <v>0</v>
      </c>
      <c r="T99" s="270">
        <f t="shared" si="32"/>
      </c>
      <c r="U99" s="271"/>
      <c r="V99" s="493"/>
      <c r="W99" s="281"/>
      <c r="X99" s="351">
        <f t="shared" si="33"/>
        <v>0</v>
      </c>
      <c r="Y99" s="494">
        <f aca="true" t="shared" si="38" ref="Y99:Y104">V99+W99-X99</f>
        <v>0</v>
      </c>
      <c r="Z99" s="271"/>
      <c r="AA99" s="493"/>
      <c r="AB99" s="281"/>
      <c r="AC99" s="501">
        <f aca="true" t="shared" si="39" ref="AC99:AC104">+IF(+(V99+W99)&gt;=S99,+W99,+(+S99-V99))</f>
        <v>0</v>
      </c>
      <c r="AD99" s="351">
        <f aca="true" t="shared" si="40" ref="AD99:AD104">AA99+AB99-AC99</f>
        <v>0</v>
      </c>
      <c r="AE99" s="281"/>
      <c r="AF99" s="281"/>
      <c r="AG99" s="282"/>
      <c r="AH99" s="349">
        <f t="shared" si="31"/>
        <v>0</v>
      </c>
    </row>
    <row r="100" spans="1:34" ht="18.75" thickBot="1">
      <c r="A100" s="463">
        <v>89</v>
      </c>
      <c r="I100" s="182"/>
      <c r="J100" s="140">
        <v>4202</v>
      </c>
      <c r="K100" s="142" t="s">
        <v>375</v>
      </c>
      <c r="L100" s="539">
        <f t="shared" si="36"/>
        <v>0</v>
      </c>
      <c r="M100" s="526"/>
      <c r="N100" s="272"/>
      <c r="O100" s="272"/>
      <c r="P100" s="526"/>
      <c r="Q100" s="272"/>
      <c r="R100" s="272"/>
      <c r="S100" s="571">
        <f t="shared" si="37"/>
        <v>0</v>
      </c>
      <c r="T100" s="270">
        <f t="shared" si="32"/>
      </c>
      <c r="U100" s="271"/>
      <c r="V100" s="493"/>
      <c r="W100" s="281"/>
      <c r="X100" s="351">
        <f t="shared" si="33"/>
        <v>0</v>
      </c>
      <c r="Y100" s="494">
        <f t="shared" si="38"/>
        <v>0</v>
      </c>
      <c r="Z100" s="271"/>
      <c r="AA100" s="493"/>
      <c r="AB100" s="281"/>
      <c r="AC100" s="501">
        <f t="shared" si="39"/>
        <v>0</v>
      </c>
      <c r="AD100" s="351">
        <f t="shared" si="40"/>
        <v>0</v>
      </c>
      <c r="AE100" s="281"/>
      <c r="AF100" s="281"/>
      <c r="AG100" s="282"/>
      <c r="AH100" s="349">
        <f t="shared" si="31"/>
        <v>0</v>
      </c>
    </row>
    <row r="101" spans="1:34" ht="32.25" thickBot="1">
      <c r="A101" s="463">
        <v>90</v>
      </c>
      <c r="I101" s="182"/>
      <c r="J101" s="140">
        <v>4214</v>
      </c>
      <c r="K101" s="142" t="s">
        <v>376</v>
      </c>
      <c r="L101" s="539">
        <f t="shared" si="36"/>
        <v>0</v>
      </c>
      <c r="M101" s="526"/>
      <c r="N101" s="272"/>
      <c r="O101" s="272"/>
      <c r="P101" s="526"/>
      <c r="Q101" s="272"/>
      <c r="R101" s="272"/>
      <c r="S101" s="571">
        <f t="shared" si="37"/>
        <v>0</v>
      </c>
      <c r="T101" s="270">
        <f t="shared" si="32"/>
      </c>
      <c r="U101" s="271"/>
      <c r="V101" s="493"/>
      <c r="W101" s="281"/>
      <c r="X101" s="351">
        <f t="shared" si="33"/>
        <v>0</v>
      </c>
      <c r="Y101" s="494">
        <f t="shared" si="38"/>
        <v>0</v>
      </c>
      <c r="Z101" s="271"/>
      <c r="AA101" s="493"/>
      <c r="AB101" s="281"/>
      <c r="AC101" s="501">
        <f t="shared" si="39"/>
        <v>0</v>
      </c>
      <c r="AD101" s="351">
        <f t="shared" si="40"/>
        <v>0</v>
      </c>
      <c r="AE101" s="281"/>
      <c r="AF101" s="281"/>
      <c r="AG101" s="282"/>
      <c r="AH101" s="349">
        <f t="shared" si="31"/>
        <v>0</v>
      </c>
    </row>
    <row r="102" spans="1:34" ht="32.25" thickBot="1">
      <c r="A102" s="463">
        <v>91</v>
      </c>
      <c r="I102" s="182"/>
      <c r="J102" s="140">
        <v>4217</v>
      </c>
      <c r="K102" s="142" t="s">
        <v>377</v>
      </c>
      <c r="L102" s="539">
        <f t="shared" si="36"/>
        <v>0</v>
      </c>
      <c r="M102" s="526"/>
      <c r="N102" s="272"/>
      <c r="O102" s="272"/>
      <c r="P102" s="526"/>
      <c r="Q102" s="272"/>
      <c r="R102" s="272"/>
      <c r="S102" s="571">
        <f t="shared" si="37"/>
        <v>0</v>
      </c>
      <c r="T102" s="270">
        <f t="shared" si="32"/>
      </c>
      <c r="U102" s="271"/>
      <c r="V102" s="493"/>
      <c r="W102" s="281"/>
      <c r="X102" s="351">
        <f t="shared" si="33"/>
        <v>0</v>
      </c>
      <c r="Y102" s="494">
        <f t="shared" si="38"/>
        <v>0</v>
      </c>
      <c r="Z102" s="271"/>
      <c r="AA102" s="493"/>
      <c r="AB102" s="281"/>
      <c r="AC102" s="501">
        <f t="shared" si="39"/>
        <v>0</v>
      </c>
      <c r="AD102" s="351">
        <f t="shared" si="40"/>
        <v>0</v>
      </c>
      <c r="AE102" s="281"/>
      <c r="AF102" s="281"/>
      <c r="AG102" s="282"/>
      <c r="AH102" s="349">
        <f t="shared" si="31"/>
        <v>0</v>
      </c>
    </row>
    <row r="103" spans="1:34" ht="32.25" thickBot="1">
      <c r="A103" s="463">
        <v>92</v>
      </c>
      <c r="I103" s="182"/>
      <c r="J103" s="140">
        <v>4218</v>
      </c>
      <c r="K103" s="149" t="s">
        <v>378</v>
      </c>
      <c r="L103" s="539">
        <f t="shared" si="36"/>
        <v>0</v>
      </c>
      <c r="M103" s="526"/>
      <c r="N103" s="272"/>
      <c r="O103" s="272"/>
      <c r="P103" s="526"/>
      <c r="Q103" s="272"/>
      <c r="R103" s="272"/>
      <c r="S103" s="571">
        <f t="shared" si="37"/>
        <v>0</v>
      </c>
      <c r="T103" s="270">
        <f t="shared" si="32"/>
      </c>
      <c r="U103" s="271"/>
      <c r="V103" s="493"/>
      <c r="W103" s="281"/>
      <c r="X103" s="351">
        <f t="shared" si="33"/>
        <v>0</v>
      </c>
      <c r="Y103" s="494">
        <f t="shared" si="38"/>
        <v>0</v>
      </c>
      <c r="Z103" s="271"/>
      <c r="AA103" s="493"/>
      <c r="AB103" s="281"/>
      <c r="AC103" s="501">
        <f t="shared" si="39"/>
        <v>0</v>
      </c>
      <c r="AD103" s="351">
        <f t="shared" si="40"/>
        <v>0</v>
      </c>
      <c r="AE103" s="281"/>
      <c r="AF103" s="281"/>
      <c r="AG103" s="282"/>
      <c r="AH103" s="349">
        <f t="shared" si="31"/>
        <v>0</v>
      </c>
    </row>
    <row r="104" spans="1:34" ht="18.75" thickBot="1">
      <c r="A104" s="463">
        <v>93</v>
      </c>
      <c r="I104" s="182"/>
      <c r="J104" s="140">
        <v>4219</v>
      </c>
      <c r="K104" s="162" t="s">
        <v>379</v>
      </c>
      <c r="L104" s="539">
        <f t="shared" si="36"/>
        <v>0</v>
      </c>
      <c r="M104" s="526"/>
      <c r="N104" s="272"/>
      <c r="O104" s="272"/>
      <c r="P104" s="526"/>
      <c r="Q104" s="272"/>
      <c r="R104" s="272"/>
      <c r="S104" s="571">
        <f t="shared" si="37"/>
        <v>0</v>
      </c>
      <c r="T104" s="270">
        <f t="shared" si="32"/>
      </c>
      <c r="U104" s="271"/>
      <c r="V104" s="493"/>
      <c r="W104" s="281"/>
      <c r="X104" s="351">
        <f t="shared" si="33"/>
        <v>0</v>
      </c>
      <c r="Y104" s="494">
        <f t="shared" si="38"/>
        <v>0</v>
      </c>
      <c r="Z104" s="271"/>
      <c r="AA104" s="493"/>
      <c r="AB104" s="281"/>
      <c r="AC104" s="501">
        <f t="shared" si="39"/>
        <v>0</v>
      </c>
      <c r="AD104" s="351">
        <f t="shared" si="40"/>
        <v>0</v>
      </c>
      <c r="AE104" s="281"/>
      <c r="AF104" s="281"/>
      <c r="AG104" s="282"/>
      <c r="AH104" s="349">
        <f t="shared" si="31"/>
        <v>0</v>
      </c>
    </row>
    <row r="105" spans="1:34" ht="18.75" thickBot="1">
      <c r="A105" s="463">
        <v>94</v>
      </c>
      <c r="I105" s="143">
        <v>4300</v>
      </c>
      <c r="J105" s="884" t="s">
        <v>380</v>
      </c>
      <c r="K105" s="884"/>
      <c r="L105" s="540">
        <f aca="true" t="shared" si="41" ref="L105:S105">SUM(L106:L108)</f>
        <v>0</v>
      </c>
      <c r="M105" s="353">
        <f t="shared" si="41"/>
        <v>0</v>
      </c>
      <c r="N105" s="279">
        <f t="shared" si="41"/>
        <v>0</v>
      </c>
      <c r="O105" s="279">
        <f>SUM(O106:O108)</f>
        <v>0</v>
      </c>
      <c r="P105" s="353">
        <f t="shared" si="41"/>
        <v>0</v>
      </c>
      <c r="Q105" s="279">
        <f t="shared" si="41"/>
        <v>0</v>
      </c>
      <c r="R105" s="279">
        <f t="shared" si="41"/>
        <v>0</v>
      </c>
      <c r="S105" s="279">
        <f t="shared" si="41"/>
        <v>0</v>
      </c>
      <c r="T105" s="270">
        <f t="shared" si="32"/>
      </c>
      <c r="U105" s="271"/>
      <c r="V105" s="354">
        <f>SUM(V106:V108)</f>
        <v>0</v>
      </c>
      <c r="W105" s="355">
        <f>SUM(W106:W108)</f>
        <v>0</v>
      </c>
      <c r="X105" s="496">
        <f>SUM(X106:X108)</f>
        <v>0</v>
      </c>
      <c r="Y105" s="497">
        <f>SUM(Y106:Y108)</f>
        <v>0</v>
      </c>
      <c r="Z105" s="271"/>
      <c r="AA105" s="354">
        <f aca="true" t="shared" si="42" ref="AA105:AG105">SUM(AA106:AA108)</f>
        <v>0</v>
      </c>
      <c r="AB105" s="355">
        <f t="shared" si="42"/>
        <v>0</v>
      </c>
      <c r="AC105" s="355">
        <f t="shared" si="42"/>
        <v>0</v>
      </c>
      <c r="AD105" s="355">
        <f t="shared" si="42"/>
        <v>0</v>
      </c>
      <c r="AE105" s="355">
        <f t="shared" si="42"/>
        <v>0</v>
      </c>
      <c r="AF105" s="355">
        <f t="shared" si="42"/>
        <v>0</v>
      </c>
      <c r="AG105" s="497">
        <f t="shared" si="42"/>
        <v>0</v>
      </c>
      <c r="AH105" s="349">
        <f t="shared" si="31"/>
        <v>0</v>
      </c>
    </row>
    <row r="106" spans="1:34" ht="18.75" thickBot="1">
      <c r="A106" s="463">
        <v>95</v>
      </c>
      <c r="I106" s="182"/>
      <c r="J106" s="148">
        <v>4301</v>
      </c>
      <c r="K106" s="172" t="s">
        <v>381</v>
      </c>
      <c r="L106" s="539">
        <f aca="true" t="shared" si="43" ref="L106:L111">M106+N106+O106</f>
        <v>0</v>
      </c>
      <c r="M106" s="526"/>
      <c r="N106" s="272"/>
      <c r="O106" s="272"/>
      <c r="P106" s="526"/>
      <c r="Q106" s="272"/>
      <c r="R106" s="272"/>
      <c r="S106" s="571">
        <f aca="true" t="shared" si="44" ref="S106:S111">P106+Q106+R106</f>
        <v>0</v>
      </c>
      <c r="T106" s="270">
        <f t="shared" si="32"/>
      </c>
      <c r="U106" s="271"/>
      <c r="V106" s="493"/>
      <c r="W106" s="281"/>
      <c r="X106" s="351">
        <f t="shared" si="33"/>
        <v>0</v>
      </c>
      <c r="Y106" s="494">
        <f aca="true" t="shared" si="45" ref="Y106:Y111">V106+W106-X106</f>
        <v>0</v>
      </c>
      <c r="Z106" s="271"/>
      <c r="AA106" s="493"/>
      <c r="AB106" s="281"/>
      <c r="AC106" s="501">
        <f aca="true" t="shared" si="46" ref="AC106:AC111">+IF(+(V106+W106)&gt;=S106,+W106,+(+S106-V106))</f>
        <v>0</v>
      </c>
      <c r="AD106" s="351">
        <f aca="true" t="shared" si="47" ref="AD106:AD111">AA106+AB106-AC106</f>
        <v>0</v>
      </c>
      <c r="AE106" s="281"/>
      <c r="AF106" s="281"/>
      <c r="AG106" s="282"/>
      <c r="AH106" s="349">
        <f t="shared" si="31"/>
        <v>0</v>
      </c>
    </row>
    <row r="107" spans="1:34" ht="18.75" thickBot="1">
      <c r="A107" s="463">
        <v>96</v>
      </c>
      <c r="I107" s="182"/>
      <c r="J107" s="140">
        <v>4302</v>
      </c>
      <c r="K107" s="142" t="s">
        <v>1278</v>
      </c>
      <c r="L107" s="539">
        <f t="shared" si="43"/>
        <v>0</v>
      </c>
      <c r="M107" s="526"/>
      <c r="N107" s="272"/>
      <c r="O107" s="272"/>
      <c r="P107" s="526"/>
      <c r="Q107" s="272"/>
      <c r="R107" s="272"/>
      <c r="S107" s="571">
        <f t="shared" si="44"/>
        <v>0</v>
      </c>
      <c r="T107" s="270">
        <f t="shared" si="32"/>
      </c>
      <c r="U107" s="271"/>
      <c r="V107" s="493"/>
      <c r="W107" s="281"/>
      <c r="X107" s="351">
        <f t="shared" si="33"/>
        <v>0</v>
      </c>
      <c r="Y107" s="494">
        <f t="shared" si="45"/>
        <v>0</v>
      </c>
      <c r="Z107" s="271"/>
      <c r="AA107" s="493"/>
      <c r="AB107" s="281"/>
      <c r="AC107" s="501">
        <f t="shared" si="46"/>
        <v>0</v>
      </c>
      <c r="AD107" s="351">
        <f t="shared" si="47"/>
        <v>0</v>
      </c>
      <c r="AE107" s="281"/>
      <c r="AF107" s="281"/>
      <c r="AG107" s="282"/>
      <c r="AH107" s="349">
        <f t="shared" si="31"/>
        <v>0</v>
      </c>
    </row>
    <row r="108" spans="1:34" ht="18.75" thickBot="1">
      <c r="A108" s="463">
        <v>97</v>
      </c>
      <c r="I108" s="182"/>
      <c r="J108" s="146">
        <v>4309</v>
      </c>
      <c r="K108" s="152" t="s">
        <v>383</v>
      </c>
      <c r="L108" s="539">
        <f t="shared" si="43"/>
        <v>0</v>
      </c>
      <c r="M108" s="526"/>
      <c r="N108" s="272"/>
      <c r="O108" s="272"/>
      <c r="P108" s="526"/>
      <c r="Q108" s="272"/>
      <c r="R108" s="272"/>
      <c r="S108" s="571">
        <f t="shared" si="44"/>
        <v>0</v>
      </c>
      <c r="T108" s="270">
        <f t="shared" si="32"/>
      </c>
      <c r="U108" s="271"/>
      <c r="V108" s="493"/>
      <c r="W108" s="281"/>
      <c r="X108" s="351">
        <f t="shared" si="33"/>
        <v>0</v>
      </c>
      <c r="Y108" s="494">
        <f t="shared" si="45"/>
        <v>0</v>
      </c>
      <c r="Z108" s="271"/>
      <c r="AA108" s="493"/>
      <c r="AB108" s="281"/>
      <c r="AC108" s="501">
        <f t="shared" si="46"/>
        <v>0</v>
      </c>
      <c r="AD108" s="351">
        <f t="shared" si="47"/>
        <v>0</v>
      </c>
      <c r="AE108" s="281"/>
      <c r="AF108" s="281"/>
      <c r="AG108" s="282"/>
      <c r="AH108" s="349">
        <f t="shared" si="31"/>
        <v>0</v>
      </c>
    </row>
    <row r="109" spans="1:34" ht="18.75" thickBot="1">
      <c r="A109" s="463">
        <v>98</v>
      </c>
      <c r="I109" s="143">
        <v>4400</v>
      </c>
      <c r="J109" s="889" t="s">
        <v>384</v>
      </c>
      <c r="K109" s="889"/>
      <c r="L109" s="539">
        <f t="shared" si="43"/>
        <v>0</v>
      </c>
      <c r="M109" s="528"/>
      <c r="N109" s="285"/>
      <c r="O109" s="285"/>
      <c r="P109" s="528"/>
      <c r="Q109" s="285"/>
      <c r="R109" s="285"/>
      <c r="S109" s="571">
        <f t="shared" si="44"/>
        <v>0</v>
      </c>
      <c r="T109" s="270">
        <f t="shared" si="32"/>
      </c>
      <c r="U109" s="271"/>
      <c r="V109" s="500"/>
      <c r="W109" s="283"/>
      <c r="X109" s="355">
        <f t="shared" si="33"/>
        <v>0</v>
      </c>
      <c r="Y109" s="494">
        <f t="shared" si="45"/>
        <v>0</v>
      </c>
      <c r="Z109" s="271"/>
      <c r="AA109" s="500"/>
      <c r="AB109" s="283"/>
      <c r="AC109" s="501">
        <f t="shared" si="46"/>
        <v>0</v>
      </c>
      <c r="AD109" s="351">
        <f t="shared" si="47"/>
        <v>0</v>
      </c>
      <c r="AE109" s="283"/>
      <c r="AF109" s="283"/>
      <c r="AG109" s="282"/>
      <c r="AH109" s="349">
        <f t="shared" si="31"/>
        <v>0</v>
      </c>
    </row>
    <row r="110" spans="1:34" ht="18.75" thickBot="1">
      <c r="A110" s="463">
        <v>99</v>
      </c>
      <c r="I110" s="143">
        <v>4500</v>
      </c>
      <c r="J110" s="883" t="s">
        <v>1245</v>
      </c>
      <c r="K110" s="883"/>
      <c r="L110" s="539">
        <f t="shared" si="43"/>
        <v>0</v>
      </c>
      <c r="M110" s="528"/>
      <c r="N110" s="285"/>
      <c r="O110" s="285"/>
      <c r="P110" s="528"/>
      <c r="Q110" s="285"/>
      <c r="R110" s="285"/>
      <c r="S110" s="571">
        <f t="shared" si="44"/>
        <v>0</v>
      </c>
      <c r="T110" s="270">
        <f t="shared" si="32"/>
      </c>
      <c r="U110" s="271"/>
      <c r="V110" s="500"/>
      <c r="W110" s="283"/>
      <c r="X110" s="355">
        <f t="shared" si="33"/>
        <v>0</v>
      </c>
      <c r="Y110" s="494">
        <f t="shared" si="45"/>
        <v>0</v>
      </c>
      <c r="Z110" s="271"/>
      <c r="AA110" s="500"/>
      <c r="AB110" s="283"/>
      <c r="AC110" s="501">
        <f t="shared" si="46"/>
        <v>0</v>
      </c>
      <c r="AD110" s="351">
        <f t="shared" si="47"/>
        <v>0</v>
      </c>
      <c r="AE110" s="283"/>
      <c r="AF110" s="283"/>
      <c r="AG110" s="282"/>
      <c r="AH110" s="349">
        <f t="shared" si="31"/>
        <v>0</v>
      </c>
    </row>
    <row r="111" spans="1:34" ht="33" customHeight="1" thickBot="1">
      <c r="A111" s="463">
        <v>100</v>
      </c>
      <c r="I111" s="143">
        <v>4600</v>
      </c>
      <c r="J111" s="892" t="s">
        <v>385</v>
      </c>
      <c r="K111" s="893"/>
      <c r="L111" s="539">
        <f t="shared" si="43"/>
        <v>0</v>
      </c>
      <c r="M111" s="528"/>
      <c r="N111" s="285"/>
      <c r="O111" s="285"/>
      <c r="P111" s="528"/>
      <c r="Q111" s="285"/>
      <c r="R111" s="285"/>
      <c r="S111" s="571">
        <f t="shared" si="44"/>
        <v>0</v>
      </c>
      <c r="T111" s="270">
        <f t="shared" si="32"/>
      </c>
      <c r="U111" s="271"/>
      <c r="V111" s="500"/>
      <c r="W111" s="283"/>
      <c r="X111" s="355">
        <f t="shared" si="33"/>
        <v>0</v>
      </c>
      <c r="Y111" s="494">
        <f t="shared" si="45"/>
        <v>0</v>
      </c>
      <c r="Z111" s="271"/>
      <c r="AA111" s="500"/>
      <c r="AB111" s="283"/>
      <c r="AC111" s="501">
        <f t="shared" si="46"/>
        <v>0</v>
      </c>
      <c r="AD111" s="351">
        <f t="shared" si="47"/>
        <v>0</v>
      </c>
      <c r="AE111" s="283"/>
      <c r="AF111" s="283"/>
      <c r="AG111" s="282"/>
      <c r="AH111" s="349">
        <f t="shared" si="31"/>
        <v>0</v>
      </c>
    </row>
    <row r="112" spans="1:34" ht="20.25" customHeight="1" thickBot="1">
      <c r="A112" s="463">
        <v>101</v>
      </c>
      <c r="I112" s="143">
        <v>4900</v>
      </c>
      <c r="J112" s="888" t="s">
        <v>418</v>
      </c>
      <c r="K112" s="888"/>
      <c r="L112" s="540">
        <f aca="true" t="shared" si="48" ref="L112:S112">+L113+L114</f>
        <v>0</v>
      </c>
      <c r="M112" s="353">
        <f t="shared" si="48"/>
        <v>0</v>
      </c>
      <c r="N112" s="279">
        <f t="shared" si="48"/>
        <v>0</v>
      </c>
      <c r="O112" s="279">
        <f>+O113+O114</f>
        <v>0</v>
      </c>
      <c r="P112" s="353">
        <f t="shared" si="48"/>
        <v>0</v>
      </c>
      <c r="Q112" s="279">
        <f t="shared" si="48"/>
        <v>0</v>
      </c>
      <c r="R112" s="279">
        <f t="shared" si="48"/>
        <v>0</v>
      </c>
      <c r="S112" s="279">
        <f t="shared" si="48"/>
        <v>0</v>
      </c>
      <c r="T112" s="270">
        <f t="shared" si="32"/>
      </c>
      <c r="U112" s="271"/>
      <c r="V112" s="356"/>
      <c r="W112" s="367"/>
      <c r="X112" s="367"/>
      <c r="Y112" s="498"/>
      <c r="Z112" s="271"/>
      <c r="AA112" s="356"/>
      <c r="AB112" s="367"/>
      <c r="AC112" s="367"/>
      <c r="AD112" s="367"/>
      <c r="AE112" s="367"/>
      <c r="AF112" s="367"/>
      <c r="AG112" s="498"/>
      <c r="AH112" s="349">
        <f t="shared" si="31"/>
        <v>0</v>
      </c>
    </row>
    <row r="113" spans="1:34" ht="30.75" customHeight="1" thickBot="1">
      <c r="A113" s="463">
        <v>102</v>
      </c>
      <c r="I113" s="182"/>
      <c r="J113" s="148">
        <v>4901</v>
      </c>
      <c r="K113" s="183" t="s">
        <v>419</v>
      </c>
      <c r="L113" s="539">
        <f>M113+N113+O113</f>
        <v>0</v>
      </c>
      <c r="M113" s="526"/>
      <c r="N113" s="272"/>
      <c r="O113" s="272"/>
      <c r="P113" s="526"/>
      <c r="Q113" s="272"/>
      <c r="R113" s="272"/>
      <c r="S113" s="571">
        <f>P113+Q113+R113</f>
        <v>0</v>
      </c>
      <c r="T113" s="270">
        <f t="shared" si="32"/>
      </c>
      <c r="U113" s="271"/>
      <c r="V113" s="352"/>
      <c r="W113" s="357"/>
      <c r="X113" s="357"/>
      <c r="Y113" s="495"/>
      <c r="Z113" s="271"/>
      <c r="AA113" s="352"/>
      <c r="AB113" s="357"/>
      <c r="AC113" s="357"/>
      <c r="AD113" s="357"/>
      <c r="AE113" s="357"/>
      <c r="AF113" s="357"/>
      <c r="AG113" s="495"/>
      <c r="AH113" s="349">
        <f t="shared" si="31"/>
        <v>0</v>
      </c>
    </row>
    <row r="114" spans="1:34" ht="18.75" thickBot="1">
      <c r="A114" s="463">
        <v>103</v>
      </c>
      <c r="I114" s="182"/>
      <c r="J114" s="146">
        <v>4902</v>
      </c>
      <c r="K114" s="152" t="s">
        <v>420</v>
      </c>
      <c r="L114" s="539">
        <f>M114+N114+O114</f>
        <v>0</v>
      </c>
      <c r="M114" s="526"/>
      <c r="N114" s="272"/>
      <c r="O114" s="272"/>
      <c r="P114" s="526"/>
      <c r="Q114" s="272"/>
      <c r="R114" s="272"/>
      <c r="S114" s="571">
        <f>P114+Q114+R114</f>
        <v>0</v>
      </c>
      <c r="T114" s="270">
        <f t="shared" si="32"/>
      </c>
      <c r="U114" s="271"/>
      <c r="V114" s="352"/>
      <c r="W114" s="357"/>
      <c r="X114" s="357"/>
      <c r="Y114" s="495"/>
      <c r="Z114" s="271"/>
      <c r="AA114" s="352"/>
      <c r="AB114" s="357"/>
      <c r="AC114" s="357"/>
      <c r="AD114" s="357"/>
      <c r="AE114" s="357"/>
      <c r="AF114" s="357"/>
      <c r="AG114" s="495"/>
      <c r="AH114" s="349">
        <f t="shared" si="31"/>
        <v>0</v>
      </c>
    </row>
    <row r="115" spans="1:34" ht="18.75" thickBot="1">
      <c r="A115" s="463">
        <v>104</v>
      </c>
      <c r="I115" s="184">
        <v>5100</v>
      </c>
      <c r="J115" s="891" t="s">
        <v>386</v>
      </c>
      <c r="K115" s="891"/>
      <c r="L115" s="539">
        <f>M115+N115+O115</f>
        <v>0</v>
      </c>
      <c r="M115" s="564"/>
      <c r="N115" s="502"/>
      <c r="O115" s="502"/>
      <c r="P115" s="564"/>
      <c r="Q115" s="502"/>
      <c r="R115" s="502"/>
      <c r="S115" s="571">
        <f>P115+Q115+R115</f>
        <v>0</v>
      </c>
      <c r="T115" s="270">
        <f t="shared" si="32"/>
      </c>
      <c r="U115" s="271"/>
      <c r="V115" s="503"/>
      <c r="W115" s="504"/>
      <c r="X115" s="370">
        <f t="shared" si="33"/>
        <v>0</v>
      </c>
      <c r="Y115" s="494">
        <f>V115+W115-X115</f>
        <v>0</v>
      </c>
      <c r="Z115" s="271"/>
      <c r="AA115" s="503"/>
      <c r="AB115" s="504"/>
      <c r="AC115" s="501">
        <f>+IF(+(V115+W115)&gt;=S115,+W115,+(+S115-V115))</f>
        <v>0</v>
      </c>
      <c r="AD115" s="351">
        <f>AA115+AB115-AC115</f>
        <v>0</v>
      </c>
      <c r="AE115" s="504"/>
      <c r="AF115" s="504"/>
      <c r="AG115" s="282"/>
      <c r="AH115" s="349">
        <f t="shared" si="31"/>
        <v>0</v>
      </c>
    </row>
    <row r="116" spans="1:34" ht="18.75" thickBot="1">
      <c r="A116" s="463">
        <v>105</v>
      </c>
      <c r="I116" s="184">
        <v>5200</v>
      </c>
      <c r="J116" s="900" t="s">
        <v>387</v>
      </c>
      <c r="K116" s="900"/>
      <c r="L116" s="848">
        <f aca="true" t="shared" si="49" ref="L116:S116">SUM(L117:L123)</f>
        <v>0</v>
      </c>
      <c r="M116" s="565">
        <f t="shared" si="49"/>
        <v>0</v>
      </c>
      <c r="N116" s="505">
        <f t="shared" si="49"/>
        <v>0</v>
      </c>
      <c r="O116" s="505">
        <f>SUM(O117:O123)</f>
        <v>0</v>
      </c>
      <c r="P116" s="565">
        <f t="shared" si="49"/>
        <v>0</v>
      </c>
      <c r="Q116" s="505">
        <f t="shared" si="49"/>
        <v>0</v>
      </c>
      <c r="R116" s="505">
        <f t="shared" si="49"/>
        <v>0</v>
      </c>
      <c r="S116" s="505">
        <f t="shared" si="49"/>
        <v>0</v>
      </c>
      <c r="T116" s="270">
        <f t="shared" si="32"/>
      </c>
      <c r="U116" s="271"/>
      <c r="V116" s="369">
        <f>SUM(V117:V123)</f>
        <v>0</v>
      </c>
      <c r="W116" s="370">
        <f>SUM(W117:W123)</f>
        <v>0</v>
      </c>
      <c r="X116" s="506">
        <f>SUM(X117:X123)</f>
        <v>0</v>
      </c>
      <c r="Y116" s="507">
        <f>SUM(Y117:Y123)</f>
        <v>0</v>
      </c>
      <c r="Z116" s="271"/>
      <c r="AA116" s="369">
        <f aca="true" t="shared" si="50" ref="AA116:AG116">SUM(AA117:AA123)</f>
        <v>0</v>
      </c>
      <c r="AB116" s="370">
        <f t="shared" si="50"/>
        <v>0</v>
      </c>
      <c r="AC116" s="370">
        <f t="shared" si="50"/>
        <v>0</v>
      </c>
      <c r="AD116" s="370">
        <f t="shared" si="50"/>
        <v>0</v>
      </c>
      <c r="AE116" s="370">
        <f t="shared" si="50"/>
        <v>0</v>
      </c>
      <c r="AF116" s="370">
        <f t="shared" si="50"/>
        <v>0</v>
      </c>
      <c r="AG116" s="507">
        <f t="shared" si="50"/>
        <v>0</v>
      </c>
      <c r="AH116" s="349">
        <f t="shared" si="31"/>
        <v>0</v>
      </c>
    </row>
    <row r="117" spans="1:34" ht="18.75" thickBot="1">
      <c r="A117" s="463">
        <v>106</v>
      </c>
      <c r="I117" s="185"/>
      <c r="J117" s="186">
        <v>5201</v>
      </c>
      <c r="K117" s="187" t="s">
        <v>388</v>
      </c>
      <c r="L117" s="539">
        <f aca="true" t="shared" si="51" ref="L117:L123">M117+N117+O117</f>
        <v>0</v>
      </c>
      <c r="M117" s="566"/>
      <c r="N117" s="508"/>
      <c r="O117" s="508"/>
      <c r="P117" s="566"/>
      <c r="Q117" s="508"/>
      <c r="R117" s="508"/>
      <c r="S117" s="571">
        <f aca="true" t="shared" si="52" ref="S117:S123">P117+Q117+R117</f>
        <v>0</v>
      </c>
      <c r="T117" s="270">
        <f t="shared" si="32"/>
      </c>
      <c r="U117" s="271"/>
      <c r="V117" s="509"/>
      <c r="W117" s="510"/>
      <c r="X117" s="373">
        <f t="shared" si="33"/>
        <v>0</v>
      </c>
      <c r="Y117" s="494">
        <f aca="true" t="shared" si="53" ref="Y117:Y123">V117+W117-X117</f>
        <v>0</v>
      </c>
      <c r="Z117" s="271"/>
      <c r="AA117" s="509"/>
      <c r="AB117" s="510"/>
      <c r="AC117" s="501">
        <f aca="true" t="shared" si="54" ref="AC117:AC123">+IF(+(V117+W117)&gt;=S117,+W117,+(+S117-V117))</f>
        <v>0</v>
      </c>
      <c r="AD117" s="351">
        <f aca="true" t="shared" si="55" ref="AD117:AD123">AA117+AB117-AC117</f>
        <v>0</v>
      </c>
      <c r="AE117" s="510"/>
      <c r="AF117" s="510"/>
      <c r="AG117" s="282"/>
      <c r="AH117" s="349">
        <f t="shared" si="31"/>
        <v>0</v>
      </c>
    </row>
    <row r="118" spans="1:34" ht="18.75" thickBot="1">
      <c r="A118" s="463">
        <v>107</v>
      </c>
      <c r="I118" s="185"/>
      <c r="J118" s="188">
        <v>5202</v>
      </c>
      <c r="K118" s="189" t="s">
        <v>389</v>
      </c>
      <c r="L118" s="539">
        <f t="shared" si="51"/>
        <v>0</v>
      </c>
      <c r="M118" s="566"/>
      <c r="N118" s="508"/>
      <c r="O118" s="508"/>
      <c r="P118" s="566"/>
      <c r="Q118" s="508"/>
      <c r="R118" s="508"/>
      <c r="S118" s="571">
        <f t="shared" si="52"/>
        <v>0</v>
      </c>
      <c r="T118" s="270">
        <f t="shared" si="32"/>
      </c>
      <c r="U118" s="271"/>
      <c r="V118" s="509"/>
      <c r="W118" s="510"/>
      <c r="X118" s="373">
        <f t="shared" si="33"/>
        <v>0</v>
      </c>
      <c r="Y118" s="494">
        <f t="shared" si="53"/>
        <v>0</v>
      </c>
      <c r="Z118" s="271"/>
      <c r="AA118" s="509"/>
      <c r="AB118" s="510"/>
      <c r="AC118" s="501">
        <f t="shared" si="54"/>
        <v>0</v>
      </c>
      <c r="AD118" s="351">
        <f t="shared" si="55"/>
        <v>0</v>
      </c>
      <c r="AE118" s="510"/>
      <c r="AF118" s="510"/>
      <c r="AG118" s="282"/>
      <c r="AH118" s="349">
        <f t="shared" si="31"/>
        <v>0</v>
      </c>
    </row>
    <row r="119" spans="1:34" ht="32.25" thickBot="1">
      <c r="A119" s="463">
        <v>108</v>
      </c>
      <c r="I119" s="185"/>
      <c r="J119" s="188">
        <v>5203</v>
      </c>
      <c r="K119" s="189" t="s">
        <v>1121</v>
      </c>
      <c r="L119" s="539">
        <f t="shared" si="51"/>
        <v>0</v>
      </c>
      <c r="M119" s="566"/>
      <c r="N119" s="508"/>
      <c r="O119" s="508"/>
      <c r="P119" s="566"/>
      <c r="Q119" s="508"/>
      <c r="R119" s="508"/>
      <c r="S119" s="571">
        <f t="shared" si="52"/>
        <v>0</v>
      </c>
      <c r="T119" s="270">
        <f t="shared" si="32"/>
      </c>
      <c r="U119" s="271"/>
      <c r="V119" s="509"/>
      <c r="W119" s="510"/>
      <c r="X119" s="373">
        <f t="shared" si="33"/>
        <v>0</v>
      </c>
      <c r="Y119" s="494">
        <f t="shared" si="53"/>
        <v>0</v>
      </c>
      <c r="Z119" s="271"/>
      <c r="AA119" s="509"/>
      <c r="AB119" s="510"/>
      <c r="AC119" s="501">
        <f t="shared" si="54"/>
        <v>0</v>
      </c>
      <c r="AD119" s="351">
        <f t="shared" si="55"/>
        <v>0</v>
      </c>
      <c r="AE119" s="510"/>
      <c r="AF119" s="510"/>
      <c r="AG119" s="282"/>
      <c r="AH119" s="349">
        <f t="shared" si="31"/>
        <v>0</v>
      </c>
    </row>
    <row r="120" spans="1:34" ht="18.75" thickBot="1">
      <c r="A120" s="463">
        <v>109</v>
      </c>
      <c r="I120" s="185"/>
      <c r="J120" s="188">
        <v>5204</v>
      </c>
      <c r="K120" s="189" t="s">
        <v>1122</v>
      </c>
      <c r="L120" s="539">
        <f t="shared" si="51"/>
        <v>0</v>
      </c>
      <c r="M120" s="566"/>
      <c r="N120" s="508"/>
      <c r="O120" s="508"/>
      <c r="P120" s="566"/>
      <c r="Q120" s="508"/>
      <c r="R120" s="508"/>
      <c r="S120" s="571">
        <f t="shared" si="52"/>
        <v>0</v>
      </c>
      <c r="T120" s="270">
        <f t="shared" si="32"/>
      </c>
      <c r="U120" s="271"/>
      <c r="V120" s="509"/>
      <c r="W120" s="510"/>
      <c r="X120" s="373">
        <f t="shared" si="33"/>
        <v>0</v>
      </c>
      <c r="Y120" s="494">
        <f t="shared" si="53"/>
        <v>0</v>
      </c>
      <c r="Z120" s="271"/>
      <c r="AA120" s="509"/>
      <c r="AB120" s="510"/>
      <c r="AC120" s="501">
        <f t="shared" si="54"/>
        <v>0</v>
      </c>
      <c r="AD120" s="351">
        <f t="shared" si="55"/>
        <v>0</v>
      </c>
      <c r="AE120" s="510"/>
      <c r="AF120" s="510"/>
      <c r="AG120" s="282"/>
      <c r="AH120" s="349">
        <f t="shared" si="31"/>
        <v>0</v>
      </c>
    </row>
    <row r="121" spans="1:34" ht="20.25" customHeight="1" thickBot="1">
      <c r="A121" s="463">
        <v>110</v>
      </c>
      <c r="I121" s="185"/>
      <c r="J121" s="188">
        <v>5205</v>
      </c>
      <c r="K121" s="189" t="s">
        <v>1123</v>
      </c>
      <c r="L121" s="539">
        <f t="shared" si="51"/>
        <v>0</v>
      </c>
      <c r="M121" s="566"/>
      <c r="N121" s="508"/>
      <c r="O121" s="508"/>
      <c r="P121" s="566"/>
      <c r="Q121" s="508"/>
      <c r="R121" s="508"/>
      <c r="S121" s="571">
        <f t="shared" si="52"/>
        <v>0</v>
      </c>
      <c r="T121" s="270">
        <f t="shared" si="32"/>
      </c>
      <c r="U121" s="271"/>
      <c r="V121" s="509"/>
      <c r="W121" s="510"/>
      <c r="X121" s="373">
        <f t="shared" si="33"/>
        <v>0</v>
      </c>
      <c r="Y121" s="494">
        <f t="shared" si="53"/>
        <v>0</v>
      </c>
      <c r="Z121" s="271"/>
      <c r="AA121" s="509"/>
      <c r="AB121" s="510"/>
      <c r="AC121" s="501">
        <f t="shared" si="54"/>
        <v>0</v>
      </c>
      <c r="AD121" s="351">
        <f t="shared" si="55"/>
        <v>0</v>
      </c>
      <c r="AE121" s="510"/>
      <c r="AF121" s="510"/>
      <c r="AG121" s="282"/>
      <c r="AH121" s="349">
        <f t="shared" si="31"/>
        <v>0</v>
      </c>
    </row>
    <row r="122" spans="1:34" ht="18.75" thickBot="1">
      <c r="A122" s="463">
        <v>111</v>
      </c>
      <c r="I122" s="185"/>
      <c r="J122" s="188">
        <v>5206</v>
      </c>
      <c r="K122" s="189" t="s">
        <v>1124</v>
      </c>
      <c r="L122" s="539">
        <f t="shared" si="51"/>
        <v>0</v>
      </c>
      <c r="M122" s="566"/>
      <c r="N122" s="508"/>
      <c r="O122" s="508"/>
      <c r="P122" s="566"/>
      <c r="Q122" s="508"/>
      <c r="R122" s="508"/>
      <c r="S122" s="571">
        <f t="shared" si="52"/>
        <v>0</v>
      </c>
      <c r="T122" s="270">
        <f t="shared" si="32"/>
      </c>
      <c r="U122" s="271"/>
      <c r="V122" s="509"/>
      <c r="W122" s="510"/>
      <c r="X122" s="373">
        <f t="shared" si="33"/>
        <v>0</v>
      </c>
      <c r="Y122" s="494">
        <f t="shared" si="53"/>
        <v>0</v>
      </c>
      <c r="Z122" s="271"/>
      <c r="AA122" s="509"/>
      <c r="AB122" s="510"/>
      <c r="AC122" s="501">
        <f t="shared" si="54"/>
        <v>0</v>
      </c>
      <c r="AD122" s="351">
        <f t="shared" si="55"/>
        <v>0</v>
      </c>
      <c r="AE122" s="510"/>
      <c r="AF122" s="510"/>
      <c r="AG122" s="282"/>
      <c r="AH122" s="349">
        <f t="shared" si="31"/>
        <v>0</v>
      </c>
    </row>
    <row r="123" spans="1:34" ht="18.75" thickBot="1">
      <c r="A123" s="463">
        <v>112</v>
      </c>
      <c r="I123" s="185"/>
      <c r="J123" s="190">
        <v>5219</v>
      </c>
      <c r="K123" s="191" t="s">
        <v>1125</v>
      </c>
      <c r="L123" s="539">
        <f t="shared" si="51"/>
        <v>0</v>
      </c>
      <c r="M123" s="566"/>
      <c r="N123" s="508"/>
      <c r="O123" s="508"/>
      <c r="P123" s="566"/>
      <c r="Q123" s="508"/>
      <c r="R123" s="508"/>
      <c r="S123" s="571">
        <f t="shared" si="52"/>
        <v>0</v>
      </c>
      <c r="T123" s="270">
        <f t="shared" si="32"/>
      </c>
      <c r="U123" s="271"/>
      <c r="V123" s="509"/>
      <c r="W123" s="510"/>
      <c r="X123" s="373">
        <f t="shared" si="33"/>
        <v>0</v>
      </c>
      <c r="Y123" s="494">
        <f t="shared" si="53"/>
        <v>0</v>
      </c>
      <c r="Z123" s="271"/>
      <c r="AA123" s="509"/>
      <c r="AB123" s="510"/>
      <c r="AC123" s="501">
        <f t="shared" si="54"/>
        <v>0</v>
      </c>
      <c r="AD123" s="351">
        <f t="shared" si="55"/>
        <v>0</v>
      </c>
      <c r="AE123" s="510"/>
      <c r="AF123" s="510"/>
      <c r="AG123" s="282"/>
      <c r="AH123" s="349">
        <f t="shared" si="31"/>
        <v>0</v>
      </c>
    </row>
    <row r="124" spans="1:34" ht="18.75" thickBot="1">
      <c r="A124" s="463">
        <v>113</v>
      </c>
      <c r="I124" s="184">
        <v>5300</v>
      </c>
      <c r="J124" s="901" t="s">
        <v>1126</v>
      </c>
      <c r="K124" s="901"/>
      <c r="L124" s="848">
        <f aca="true" t="shared" si="56" ref="L124:S124">SUM(L125:L126)</f>
        <v>0</v>
      </c>
      <c r="M124" s="565">
        <f t="shared" si="56"/>
        <v>0</v>
      </c>
      <c r="N124" s="505">
        <f t="shared" si="56"/>
        <v>0</v>
      </c>
      <c r="O124" s="505">
        <f>SUM(O125:O126)</f>
        <v>0</v>
      </c>
      <c r="P124" s="565">
        <f t="shared" si="56"/>
        <v>0</v>
      </c>
      <c r="Q124" s="505">
        <f t="shared" si="56"/>
        <v>0</v>
      </c>
      <c r="R124" s="505">
        <f t="shared" si="56"/>
        <v>0</v>
      </c>
      <c r="S124" s="505">
        <f t="shared" si="56"/>
        <v>0</v>
      </c>
      <c r="T124" s="270">
        <f t="shared" si="32"/>
      </c>
      <c r="U124" s="271"/>
      <c r="V124" s="369">
        <f>SUM(V125:V126)</f>
        <v>0</v>
      </c>
      <c r="W124" s="370">
        <f>SUM(W125:W126)</f>
        <v>0</v>
      </c>
      <c r="X124" s="506">
        <f>SUM(X125:X126)</f>
        <v>0</v>
      </c>
      <c r="Y124" s="507">
        <f>SUM(Y125:Y126)</f>
        <v>0</v>
      </c>
      <c r="Z124" s="271"/>
      <c r="AA124" s="369">
        <f aca="true" t="shared" si="57" ref="AA124:AG124">SUM(AA125:AA126)</f>
        <v>0</v>
      </c>
      <c r="AB124" s="370">
        <f t="shared" si="57"/>
        <v>0</v>
      </c>
      <c r="AC124" s="370">
        <f t="shared" si="57"/>
        <v>0</v>
      </c>
      <c r="AD124" s="370">
        <f t="shared" si="57"/>
        <v>0</v>
      </c>
      <c r="AE124" s="370">
        <f t="shared" si="57"/>
        <v>0</v>
      </c>
      <c r="AF124" s="370">
        <f t="shared" si="57"/>
        <v>0</v>
      </c>
      <c r="AG124" s="507">
        <f t="shared" si="57"/>
        <v>0</v>
      </c>
      <c r="AH124" s="349">
        <f t="shared" si="31"/>
        <v>0</v>
      </c>
    </row>
    <row r="125" spans="1:34" ht="32.25" thickBot="1">
      <c r="A125" s="463">
        <v>114</v>
      </c>
      <c r="I125" s="185"/>
      <c r="J125" s="186">
        <v>5301</v>
      </c>
      <c r="K125" s="187" t="s">
        <v>1669</v>
      </c>
      <c r="L125" s="539">
        <f>M125+N125+O125</f>
        <v>0</v>
      </c>
      <c r="M125" s="566"/>
      <c r="N125" s="508"/>
      <c r="O125" s="508"/>
      <c r="P125" s="566"/>
      <c r="Q125" s="508"/>
      <c r="R125" s="508"/>
      <c r="S125" s="571">
        <f>P125+Q125+R125</f>
        <v>0</v>
      </c>
      <c r="T125" s="270">
        <f t="shared" si="32"/>
      </c>
      <c r="U125" s="271"/>
      <c r="V125" s="509"/>
      <c r="W125" s="510"/>
      <c r="X125" s="373">
        <f t="shared" si="33"/>
        <v>0</v>
      </c>
      <c r="Y125" s="494">
        <f>V125+W125-X125</f>
        <v>0</v>
      </c>
      <c r="Z125" s="271"/>
      <c r="AA125" s="509"/>
      <c r="AB125" s="510"/>
      <c r="AC125" s="501">
        <f>+IF(+(V125+W125)&gt;=S125,+W125,+(+S125-V125))</f>
        <v>0</v>
      </c>
      <c r="AD125" s="351">
        <f>AA125+AB125-AC125</f>
        <v>0</v>
      </c>
      <c r="AE125" s="510"/>
      <c r="AF125" s="510"/>
      <c r="AG125" s="282"/>
      <c r="AH125" s="349">
        <f t="shared" si="31"/>
        <v>0</v>
      </c>
    </row>
    <row r="126" spans="1:34" ht="32.25" thickBot="1">
      <c r="A126" s="463">
        <v>115</v>
      </c>
      <c r="I126" s="185"/>
      <c r="J126" s="190">
        <v>5309</v>
      </c>
      <c r="K126" s="191" t="s">
        <v>1127</v>
      </c>
      <c r="L126" s="539">
        <f>M126+N126+O126</f>
        <v>0</v>
      </c>
      <c r="M126" s="566"/>
      <c r="N126" s="508"/>
      <c r="O126" s="508"/>
      <c r="P126" s="566"/>
      <c r="Q126" s="508"/>
      <c r="R126" s="508"/>
      <c r="S126" s="571">
        <f>P126+Q126+R126</f>
        <v>0</v>
      </c>
      <c r="T126" s="270">
        <f t="shared" si="32"/>
      </c>
      <c r="U126" s="271"/>
      <c r="V126" s="509"/>
      <c r="W126" s="510"/>
      <c r="X126" s="373">
        <f t="shared" si="33"/>
        <v>0</v>
      </c>
      <c r="Y126" s="494">
        <f>V126+W126-X126</f>
        <v>0</v>
      </c>
      <c r="Z126" s="271"/>
      <c r="AA126" s="509"/>
      <c r="AB126" s="510"/>
      <c r="AC126" s="501">
        <f>+IF(+(V126+W126)&gt;=S126,+W126,+(+S126-V126))</f>
        <v>0</v>
      </c>
      <c r="AD126" s="351">
        <f>AA126+AB126-AC126</f>
        <v>0</v>
      </c>
      <c r="AE126" s="510"/>
      <c r="AF126" s="510"/>
      <c r="AG126" s="282"/>
      <c r="AH126" s="349">
        <f t="shared" si="31"/>
        <v>0</v>
      </c>
    </row>
    <row r="127" spans="1:34" ht="18.75" thickBot="1">
      <c r="A127" s="463">
        <v>116</v>
      </c>
      <c r="I127" s="184">
        <v>5400</v>
      </c>
      <c r="J127" s="891" t="s">
        <v>1218</v>
      </c>
      <c r="K127" s="891"/>
      <c r="L127" s="539">
        <f>M127+N127+O127</f>
        <v>0</v>
      </c>
      <c r="M127" s="564"/>
      <c r="N127" s="502"/>
      <c r="O127" s="502"/>
      <c r="P127" s="564"/>
      <c r="Q127" s="502"/>
      <c r="R127" s="502"/>
      <c r="S127" s="571">
        <f>P127+Q127+R127</f>
        <v>0</v>
      </c>
      <c r="T127" s="270">
        <f t="shared" si="32"/>
      </c>
      <c r="U127" s="271"/>
      <c r="V127" s="503"/>
      <c r="W127" s="504"/>
      <c r="X127" s="370">
        <f t="shared" si="33"/>
        <v>0</v>
      </c>
      <c r="Y127" s="494">
        <f>V127+W127-X127</f>
        <v>0</v>
      </c>
      <c r="Z127" s="271"/>
      <c r="AA127" s="503"/>
      <c r="AB127" s="504"/>
      <c r="AC127" s="501">
        <f>+IF(+(V127+W127)&gt;=S127,+W127,+(+S127-V127))</f>
        <v>0</v>
      </c>
      <c r="AD127" s="351">
        <f>AA127+AB127-AC127</f>
        <v>0</v>
      </c>
      <c r="AE127" s="504"/>
      <c r="AF127" s="504"/>
      <c r="AG127" s="282"/>
      <c r="AH127" s="349">
        <f t="shared" si="31"/>
        <v>0</v>
      </c>
    </row>
    <row r="128" spans="1:34" ht="18.75" thickBot="1">
      <c r="A128" s="463">
        <v>117</v>
      </c>
      <c r="I128" s="143">
        <v>5500</v>
      </c>
      <c r="J128" s="888" t="s">
        <v>1219</v>
      </c>
      <c r="K128" s="888"/>
      <c r="L128" s="540">
        <f aca="true" t="shared" si="58" ref="L128:S128">SUM(L129:L132)</f>
        <v>0</v>
      </c>
      <c r="M128" s="353">
        <f t="shared" si="58"/>
        <v>0</v>
      </c>
      <c r="N128" s="279">
        <f t="shared" si="58"/>
        <v>0</v>
      </c>
      <c r="O128" s="279">
        <f>SUM(O129:O132)</f>
        <v>0</v>
      </c>
      <c r="P128" s="353">
        <f t="shared" si="58"/>
        <v>0</v>
      </c>
      <c r="Q128" s="279">
        <f t="shared" si="58"/>
        <v>0</v>
      </c>
      <c r="R128" s="279">
        <f t="shared" si="58"/>
        <v>0</v>
      </c>
      <c r="S128" s="279">
        <f t="shared" si="58"/>
        <v>0</v>
      </c>
      <c r="T128" s="270">
        <f t="shared" si="32"/>
      </c>
      <c r="U128" s="271"/>
      <c r="V128" s="354">
        <f>SUM(V129:V132)</f>
        <v>0</v>
      </c>
      <c r="W128" s="355">
        <f>SUM(W129:W132)</f>
        <v>0</v>
      </c>
      <c r="X128" s="496">
        <f>SUM(X129:X132)</f>
        <v>0</v>
      </c>
      <c r="Y128" s="497">
        <f>SUM(Y129:Y132)</f>
        <v>0</v>
      </c>
      <c r="Z128" s="271"/>
      <c r="AA128" s="354">
        <f aca="true" t="shared" si="59" ref="AA128:AG128">SUM(AA129:AA132)</f>
        <v>0</v>
      </c>
      <c r="AB128" s="355">
        <f t="shared" si="59"/>
        <v>0</v>
      </c>
      <c r="AC128" s="355">
        <f t="shared" si="59"/>
        <v>0</v>
      </c>
      <c r="AD128" s="355">
        <f t="shared" si="59"/>
        <v>0</v>
      </c>
      <c r="AE128" s="355">
        <f t="shared" si="59"/>
        <v>0</v>
      </c>
      <c r="AF128" s="355">
        <f t="shared" si="59"/>
        <v>0</v>
      </c>
      <c r="AG128" s="497">
        <f t="shared" si="59"/>
        <v>0</v>
      </c>
      <c r="AH128" s="349">
        <f t="shared" si="31"/>
        <v>0</v>
      </c>
    </row>
    <row r="129" spans="1:34" ht="18.75" thickBot="1">
      <c r="A129" s="463">
        <v>118</v>
      </c>
      <c r="I129" s="182"/>
      <c r="J129" s="148">
        <v>5501</v>
      </c>
      <c r="K129" s="172" t="s">
        <v>1220</v>
      </c>
      <c r="L129" s="539">
        <f>M129+N129+O129</f>
        <v>0</v>
      </c>
      <c r="M129" s="526"/>
      <c r="N129" s="272"/>
      <c r="O129" s="272"/>
      <c r="P129" s="526"/>
      <c r="Q129" s="272"/>
      <c r="R129" s="272"/>
      <c r="S129" s="571">
        <f>P129+Q129+R129</f>
        <v>0</v>
      </c>
      <c r="T129" s="270">
        <f t="shared" si="32"/>
      </c>
      <c r="U129" s="271"/>
      <c r="V129" s="493"/>
      <c r="W129" s="281"/>
      <c r="X129" s="351">
        <f t="shared" si="33"/>
        <v>0</v>
      </c>
      <c r="Y129" s="494">
        <f>V129+W129-X129</f>
        <v>0</v>
      </c>
      <c r="Z129" s="271"/>
      <c r="AA129" s="493"/>
      <c r="AB129" s="281"/>
      <c r="AC129" s="501">
        <f>+IF(+(V129+W129)&gt;=S129,+W129,+(+S129-V129))</f>
        <v>0</v>
      </c>
      <c r="AD129" s="351">
        <f>AA129+AB129-AC129</f>
        <v>0</v>
      </c>
      <c r="AE129" s="281"/>
      <c r="AF129" s="281"/>
      <c r="AG129" s="282"/>
      <c r="AH129" s="349">
        <f t="shared" si="31"/>
        <v>0</v>
      </c>
    </row>
    <row r="130" spans="1:34" ht="18.75" thickBot="1">
      <c r="A130" s="463">
        <v>119</v>
      </c>
      <c r="I130" s="182"/>
      <c r="J130" s="140">
        <v>5502</v>
      </c>
      <c r="K130" s="149" t="s">
        <v>1221</v>
      </c>
      <c r="L130" s="539">
        <f>M130+N130+O130</f>
        <v>0</v>
      </c>
      <c r="M130" s="526"/>
      <c r="N130" s="272"/>
      <c r="O130" s="272"/>
      <c r="P130" s="526"/>
      <c r="Q130" s="272"/>
      <c r="R130" s="272"/>
      <c r="S130" s="571">
        <f>P130+Q130+R130</f>
        <v>0</v>
      </c>
      <c r="T130" s="270">
        <f t="shared" si="32"/>
      </c>
      <c r="U130" s="271"/>
      <c r="V130" s="493"/>
      <c r="W130" s="281"/>
      <c r="X130" s="351">
        <f t="shared" si="33"/>
        <v>0</v>
      </c>
      <c r="Y130" s="494">
        <f>V130+W130-X130</f>
        <v>0</v>
      </c>
      <c r="Z130" s="271"/>
      <c r="AA130" s="493"/>
      <c r="AB130" s="281"/>
      <c r="AC130" s="501">
        <f>+IF(+(V130+W130)&gt;=S130,+W130,+(+S130-V130))</f>
        <v>0</v>
      </c>
      <c r="AD130" s="351">
        <f>AA130+AB130-AC130</f>
        <v>0</v>
      </c>
      <c r="AE130" s="281"/>
      <c r="AF130" s="281"/>
      <c r="AG130" s="282"/>
      <c r="AH130" s="349">
        <f t="shared" si="31"/>
        <v>0</v>
      </c>
    </row>
    <row r="131" spans="1:34" ht="32.25" thickBot="1">
      <c r="A131" s="463">
        <v>120</v>
      </c>
      <c r="I131" s="182"/>
      <c r="J131" s="140">
        <v>5503</v>
      </c>
      <c r="K131" s="142" t="s">
        <v>1222</v>
      </c>
      <c r="L131" s="539">
        <f>M131+N131+O131</f>
        <v>0</v>
      </c>
      <c r="M131" s="526"/>
      <c r="N131" s="272"/>
      <c r="O131" s="272"/>
      <c r="P131" s="526"/>
      <c r="Q131" s="272"/>
      <c r="R131" s="272"/>
      <c r="S131" s="571">
        <f>P131+Q131+R131</f>
        <v>0</v>
      </c>
      <c r="T131" s="270">
        <f t="shared" si="32"/>
      </c>
      <c r="U131" s="271"/>
      <c r="V131" s="493"/>
      <c r="W131" s="281"/>
      <c r="X131" s="351">
        <f t="shared" si="33"/>
        <v>0</v>
      </c>
      <c r="Y131" s="494">
        <f>V131+W131-X131</f>
        <v>0</v>
      </c>
      <c r="Z131" s="271"/>
      <c r="AA131" s="493"/>
      <c r="AB131" s="281"/>
      <c r="AC131" s="501">
        <f>+IF(+(V131+W131)&gt;=S131,+W131,+(+S131-V131))</f>
        <v>0</v>
      </c>
      <c r="AD131" s="351">
        <f>AA131+AB131-AC131</f>
        <v>0</v>
      </c>
      <c r="AE131" s="281"/>
      <c r="AF131" s="281"/>
      <c r="AG131" s="282"/>
      <c r="AH131" s="349">
        <f t="shared" si="31"/>
        <v>0</v>
      </c>
    </row>
    <row r="132" spans="1:34" ht="18.75" thickBot="1">
      <c r="A132" s="463">
        <v>121</v>
      </c>
      <c r="I132" s="182"/>
      <c r="J132" s="140">
        <v>5504</v>
      </c>
      <c r="K132" s="149" t="s">
        <v>1223</v>
      </c>
      <c r="L132" s="539">
        <f>M132+N132+O132</f>
        <v>0</v>
      </c>
      <c r="M132" s="526"/>
      <c r="N132" s="272"/>
      <c r="O132" s="272"/>
      <c r="P132" s="526"/>
      <c r="Q132" s="272"/>
      <c r="R132" s="272"/>
      <c r="S132" s="571">
        <f>P132+Q132+R132</f>
        <v>0</v>
      </c>
      <c r="T132" s="270">
        <f t="shared" si="32"/>
      </c>
      <c r="U132" s="271"/>
      <c r="V132" s="493"/>
      <c r="W132" s="281"/>
      <c r="X132" s="351">
        <f t="shared" si="33"/>
        <v>0</v>
      </c>
      <c r="Y132" s="494">
        <f>V132+W132-X132</f>
        <v>0</v>
      </c>
      <c r="Z132" s="271"/>
      <c r="AA132" s="493"/>
      <c r="AB132" s="281"/>
      <c r="AC132" s="501">
        <f>+IF(+(V132+W132)&gt;=S132,+W132,+(+S132-V132))</f>
        <v>0</v>
      </c>
      <c r="AD132" s="351">
        <f>AA132+AB132-AC132</f>
        <v>0</v>
      </c>
      <c r="AE132" s="281"/>
      <c r="AF132" s="281"/>
      <c r="AG132" s="282"/>
      <c r="AH132" s="349">
        <f t="shared" si="31"/>
        <v>0</v>
      </c>
    </row>
    <row r="133" spans="1:34" ht="18.75" customHeight="1" thickBot="1">
      <c r="A133" s="463">
        <v>122</v>
      </c>
      <c r="I133" s="184">
        <v>5700</v>
      </c>
      <c r="J133" s="894" t="s">
        <v>1224</v>
      </c>
      <c r="K133" s="895"/>
      <c r="L133" s="848">
        <f aca="true" t="shared" si="60" ref="L133:S133">SUM(L134:L136)</f>
        <v>0</v>
      </c>
      <c r="M133" s="565">
        <f t="shared" si="60"/>
        <v>0</v>
      </c>
      <c r="N133" s="505">
        <f t="shared" si="60"/>
        <v>0</v>
      </c>
      <c r="O133" s="505">
        <f>SUM(O134:O136)</f>
        <v>0</v>
      </c>
      <c r="P133" s="565">
        <f t="shared" si="60"/>
        <v>0</v>
      </c>
      <c r="Q133" s="505">
        <f t="shared" si="60"/>
        <v>0</v>
      </c>
      <c r="R133" s="505">
        <f t="shared" si="60"/>
        <v>0</v>
      </c>
      <c r="S133" s="505">
        <f t="shared" si="60"/>
        <v>0</v>
      </c>
      <c r="T133" s="270">
        <f t="shared" si="32"/>
      </c>
      <c r="U133" s="271"/>
      <c r="V133" s="369">
        <f>SUM(V134:V136)</f>
        <v>0</v>
      </c>
      <c r="W133" s="370">
        <f>SUM(W134:W136)</f>
        <v>0</v>
      </c>
      <c r="X133" s="506">
        <f>SUM(X134:X135)</f>
        <v>0</v>
      </c>
      <c r="Y133" s="507">
        <f>SUM(Y134:Y136)</f>
        <v>0</v>
      </c>
      <c r="Z133" s="271"/>
      <c r="AA133" s="369">
        <f>SUM(AA134:AA136)</f>
        <v>0</v>
      </c>
      <c r="AB133" s="370">
        <f>SUM(AB134:AB136)</f>
        <v>0</v>
      </c>
      <c r="AC133" s="370">
        <f>SUM(AC134:AC136)</f>
        <v>0</v>
      </c>
      <c r="AD133" s="370">
        <f>SUM(AD134:AD136)</f>
        <v>0</v>
      </c>
      <c r="AE133" s="370">
        <f>SUM(AE134:AE136)</f>
        <v>0</v>
      </c>
      <c r="AF133" s="370">
        <f>SUM(AF134:AF135)</f>
        <v>0</v>
      </c>
      <c r="AG133" s="507">
        <f>SUM(AG134:AG136)</f>
        <v>0</v>
      </c>
      <c r="AH133" s="349">
        <f t="shared" si="31"/>
        <v>0</v>
      </c>
    </row>
    <row r="134" spans="1:34" ht="20.25" customHeight="1" thickBot="1">
      <c r="A134" s="463">
        <v>123</v>
      </c>
      <c r="I134" s="185"/>
      <c r="J134" s="186">
        <v>5701</v>
      </c>
      <c r="K134" s="187" t="s">
        <v>1225</v>
      </c>
      <c r="L134" s="539">
        <f>M134+N134+O134</f>
        <v>0</v>
      </c>
      <c r="M134" s="566"/>
      <c r="N134" s="508"/>
      <c r="O134" s="508"/>
      <c r="P134" s="566"/>
      <c r="Q134" s="508"/>
      <c r="R134" s="508"/>
      <c r="S134" s="571">
        <f>P134+Q134+R134</f>
        <v>0</v>
      </c>
      <c r="T134" s="270">
        <f t="shared" si="32"/>
      </c>
      <c r="U134" s="271"/>
      <c r="V134" s="509"/>
      <c r="W134" s="510"/>
      <c r="X134" s="373">
        <f t="shared" si="33"/>
        <v>0</v>
      </c>
      <c r="Y134" s="494">
        <f>V134+W134-X134</f>
        <v>0</v>
      </c>
      <c r="Z134" s="271"/>
      <c r="AA134" s="509"/>
      <c r="AB134" s="510"/>
      <c r="AC134" s="501">
        <f>+IF(+(V134+W134)&gt;=S134,+W134,+(+S134-V134))</f>
        <v>0</v>
      </c>
      <c r="AD134" s="351">
        <f>AA134+AB134-AC134</f>
        <v>0</v>
      </c>
      <c r="AE134" s="510"/>
      <c r="AF134" s="510"/>
      <c r="AG134" s="282"/>
      <c r="AH134" s="349">
        <f t="shared" si="31"/>
        <v>0</v>
      </c>
    </row>
    <row r="135" spans="1:34" ht="30.75" customHeight="1" thickBot="1">
      <c r="A135" s="463">
        <v>124</v>
      </c>
      <c r="I135" s="185"/>
      <c r="J135" s="190">
        <v>5702</v>
      </c>
      <c r="K135" s="191" t="s">
        <v>1226</v>
      </c>
      <c r="L135" s="539">
        <f>M135+N135+O135</f>
        <v>0</v>
      </c>
      <c r="M135" s="566"/>
      <c r="N135" s="508"/>
      <c r="O135" s="508"/>
      <c r="P135" s="566"/>
      <c r="Q135" s="508"/>
      <c r="R135" s="508"/>
      <c r="S135" s="571">
        <f>P135+Q135+R135</f>
        <v>0</v>
      </c>
      <c r="T135" s="270">
        <f t="shared" si="32"/>
      </c>
      <c r="U135" s="271"/>
      <c r="V135" s="509"/>
      <c r="W135" s="510"/>
      <c r="X135" s="373">
        <f t="shared" si="33"/>
        <v>0</v>
      </c>
      <c r="Y135" s="494">
        <f>V135+W135-X135</f>
        <v>0</v>
      </c>
      <c r="Z135" s="271"/>
      <c r="AA135" s="509"/>
      <c r="AB135" s="510"/>
      <c r="AC135" s="501">
        <f>+IF(+(V135+W135)&gt;=S135,+W135,+(+S135-V135))</f>
        <v>0</v>
      </c>
      <c r="AD135" s="351">
        <f>AA135+AB135-AC135</f>
        <v>0</v>
      </c>
      <c r="AE135" s="510"/>
      <c r="AF135" s="510"/>
      <c r="AG135" s="282"/>
      <c r="AH135" s="349">
        <f t="shared" si="31"/>
        <v>0</v>
      </c>
    </row>
    <row r="136" spans="1:34" ht="19.5" thickBot="1">
      <c r="A136" s="463">
        <v>125</v>
      </c>
      <c r="I136" s="139"/>
      <c r="J136" s="192">
        <v>4071</v>
      </c>
      <c r="K136" s="545" t="s">
        <v>1227</v>
      </c>
      <c r="L136" s="539">
        <f>M136+N136+O136</f>
        <v>0</v>
      </c>
      <c r="M136" s="534"/>
      <c r="N136" s="304"/>
      <c r="O136" s="304"/>
      <c r="P136" s="534"/>
      <c r="Q136" s="304"/>
      <c r="R136" s="304"/>
      <c r="S136" s="571">
        <f>P136+Q136+R136</f>
        <v>0</v>
      </c>
      <c r="T136" s="270">
        <f t="shared" si="32"/>
      </c>
      <c r="U136" s="271"/>
      <c r="V136" s="375"/>
      <c r="W136" s="357"/>
      <c r="X136" s="357"/>
      <c r="Y136" s="511"/>
      <c r="Z136" s="271"/>
      <c r="AA136" s="352"/>
      <c r="AB136" s="357"/>
      <c r="AC136" s="357"/>
      <c r="AD136" s="357"/>
      <c r="AE136" s="357"/>
      <c r="AF136" s="357"/>
      <c r="AG136" s="495"/>
      <c r="AH136" s="349">
        <f t="shared" si="31"/>
        <v>0</v>
      </c>
    </row>
    <row r="137" spans="1:34" ht="15.75">
      <c r="A137" s="463">
        <v>126</v>
      </c>
      <c r="I137" s="182"/>
      <c r="J137" s="193"/>
      <c r="K137" s="377"/>
      <c r="L137" s="276"/>
      <c r="M137" s="276"/>
      <c r="N137" s="276"/>
      <c r="O137" s="276"/>
      <c r="P137" s="276"/>
      <c r="Q137" s="276"/>
      <c r="R137" s="276"/>
      <c r="S137" s="277"/>
      <c r="T137" s="270">
        <f t="shared" si="32"/>
      </c>
      <c r="U137" s="271"/>
      <c r="V137" s="512"/>
      <c r="W137" s="513"/>
      <c r="X137" s="364"/>
      <c r="Y137" s="365"/>
      <c r="Z137" s="271"/>
      <c r="AA137" s="512"/>
      <c r="AB137" s="513"/>
      <c r="AC137" s="364"/>
      <c r="AD137" s="364"/>
      <c r="AE137" s="513"/>
      <c r="AF137" s="364"/>
      <c r="AG137" s="365"/>
      <c r="AH137" s="365"/>
    </row>
    <row r="138" spans="1:34" ht="19.5" thickBot="1">
      <c r="A138" s="463">
        <v>127</v>
      </c>
      <c r="I138" s="514">
        <v>98</v>
      </c>
      <c r="J138" s="896" t="s">
        <v>1228</v>
      </c>
      <c r="K138" s="884"/>
      <c r="L138" s="539">
        <f>M138+N138</f>
        <v>0</v>
      </c>
      <c r="M138" s="528"/>
      <c r="N138" s="285"/>
      <c r="O138" s="285"/>
      <c r="P138" s="528"/>
      <c r="Q138" s="285"/>
      <c r="R138" s="285"/>
      <c r="S138" s="571">
        <f>P138+Q138+R138</f>
        <v>0</v>
      </c>
      <c r="T138" s="270">
        <f t="shared" si="32"/>
      </c>
      <c r="U138" s="271"/>
      <c r="V138" s="500"/>
      <c r="W138" s="283"/>
      <c r="X138" s="355">
        <f t="shared" si="33"/>
        <v>0</v>
      </c>
      <c r="Y138" s="494">
        <f>V138+W138-X138</f>
        <v>0</v>
      </c>
      <c r="Z138" s="271"/>
      <c r="AA138" s="500"/>
      <c r="AB138" s="283"/>
      <c r="AC138" s="501">
        <f>+IF(+(V138+W138)&gt;=S138,+W138,+(+S138-V138))</f>
        <v>0</v>
      </c>
      <c r="AD138" s="351">
        <f>AA138+AB138-AC138</f>
        <v>0</v>
      </c>
      <c r="AE138" s="283"/>
      <c r="AF138" s="283"/>
      <c r="AG138" s="282"/>
      <c r="AH138" s="349">
        <f t="shared" si="31"/>
        <v>0</v>
      </c>
    </row>
    <row r="139" spans="1:34" ht="15.75">
      <c r="A139" s="463">
        <v>128</v>
      </c>
      <c r="I139" s="194"/>
      <c r="J139" s="379" t="s">
        <v>1229</v>
      </c>
      <c r="K139" s="380"/>
      <c r="L139" s="460"/>
      <c r="M139" s="460"/>
      <c r="N139" s="460"/>
      <c r="O139" s="460"/>
      <c r="P139" s="460"/>
      <c r="Q139" s="460"/>
      <c r="R139" s="460"/>
      <c r="S139" s="381"/>
      <c r="T139" s="270">
        <f t="shared" si="32"/>
      </c>
      <c r="U139" s="271"/>
      <c r="V139" s="382"/>
      <c r="W139" s="383"/>
      <c r="X139" s="383"/>
      <c r="Y139" s="384"/>
      <c r="Z139" s="271"/>
      <c r="AA139" s="382"/>
      <c r="AB139" s="383"/>
      <c r="AC139" s="383"/>
      <c r="AD139" s="383"/>
      <c r="AE139" s="383"/>
      <c r="AF139" s="383"/>
      <c r="AG139" s="384"/>
      <c r="AH139" s="384"/>
    </row>
    <row r="140" spans="1:34" ht="15.75">
      <c r="A140" s="463">
        <v>129</v>
      </c>
      <c r="I140" s="194"/>
      <c r="J140" s="385" t="s">
        <v>1230</v>
      </c>
      <c r="K140" s="377"/>
      <c r="L140" s="448"/>
      <c r="M140" s="448"/>
      <c r="N140" s="448"/>
      <c r="O140" s="448"/>
      <c r="P140" s="448"/>
      <c r="Q140" s="448"/>
      <c r="R140" s="448"/>
      <c r="S140" s="342"/>
      <c r="T140" s="270">
        <f t="shared" si="32"/>
      </c>
      <c r="U140" s="271"/>
      <c r="V140" s="386"/>
      <c r="W140" s="387"/>
      <c r="X140" s="387"/>
      <c r="Y140" s="388"/>
      <c r="Z140" s="271"/>
      <c r="AA140" s="386"/>
      <c r="AB140" s="387"/>
      <c r="AC140" s="387"/>
      <c r="AD140" s="387"/>
      <c r="AE140" s="387"/>
      <c r="AF140" s="387"/>
      <c r="AG140" s="388"/>
      <c r="AH140" s="388"/>
    </row>
    <row r="141" spans="1:34" ht="16.5" thickBot="1">
      <c r="A141" s="463">
        <v>130</v>
      </c>
      <c r="I141" s="195"/>
      <c r="J141" s="389" t="s">
        <v>1231</v>
      </c>
      <c r="K141" s="390"/>
      <c r="L141" s="461"/>
      <c r="M141" s="461"/>
      <c r="N141" s="461"/>
      <c r="O141" s="461"/>
      <c r="P141" s="461"/>
      <c r="Q141" s="461"/>
      <c r="R141" s="461"/>
      <c r="S141" s="344"/>
      <c r="T141" s="270">
        <f t="shared" si="32"/>
      </c>
      <c r="U141" s="271"/>
      <c r="V141" s="391"/>
      <c r="W141" s="392"/>
      <c r="X141" s="392"/>
      <c r="Y141" s="393"/>
      <c r="Z141" s="271"/>
      <c r="AA141" s="391"/>
      <c r="AB141" s="392"/>
      <c r="AC141" s="392"/>
      <c r="AD141" s="392"/>
      <c r="AE141" s="392"/>
      <c r="AF141" s="392"/>
      <c r="AG141" s="393"/>
      <c r="AH141" s="393"/>
    </row>
    <row r="142" spans="1:34" ht="19.5" thickBot="1">
      <c r="A142" s="463">
        <v>131</v>
      </c>
      <c r="I142" s="196"/>
      <c r="J142" s="165" t="s">
        <v>1462</v>
      </c>
      <c r="K142" s="197" t="s">
        <v>1232</v>
      </c>
      <c r="L142" s="307">
        <f aca="true" t="shared" si="61" ref="L142:S142">SUM(L30,L33,L39,L45,L46,L64,L68,L74,L77,L78,L79,L80,L81,L88,L95,L96,L97,L98,L105,L109,L110,L111,L112,L115,L116,L124,L127,L128,L133)+L138</f>
        <v>0</v>
      </c>
      <c r="M142" s="307">
        <f t="shared" si="61"/>
        <v>0</v>
      </c>
      <c r="N142" s="307">
        <f t="shared" si="61"/>
        <v>0</v>
      </c>
      <c r="O142" s="307">
        <f>SUM(O30,O33,O39,O45,O46,O64,O68,O74,O77,O78,O79,O80,O81,O88,O95,O96,O97,O98,O105,O109,O110,O111,O112,O115,O116,O124,O127,O128,O133)+O138</f>
        <v>0</v>
      </c>
      <c r="P142" s="307">
        <f t="shared" si="61"/>
        <v>0</v>
      </c>
      <c r="Q142" s="307">
        <f t="shared" si="61"/>
        <v>0</v>
      </c>
      <c r="R142" s="307">
        <f t="shared" si="61"/>
        <v>0</v>
      </c>
      <c r="S142" s="307">
        <f t="shared" si="61"/>
        <v>0</v>
      </c>
      <c r="T142" s="270">
        <f>(IF($E142&lt;&gt;0,$M$2,IF($L142&lt;&gt;0,$M$2,"")))</f>
      </c>
      <c r="U142" s="515" t="str">
        <f>LEFT(J27,1)</f>
        <v>0</v>
      </c>
      <c r="V142" s="307">
        <f>SUM(V30,V33,V39,V45,V46,V64,V68,V74,V77,V78,V79,V80,V81,V88,V95,V96,V97,V98,V105,V109,V110,V111,V112,V115,V116,V124,V127,V128,V133)+V138</f>
        <v>0</v>
      </c>
      <c r="W142" s="307">
        <f>SUM(W30,W33,W39,W45,W46,W64,W68,W74,W77,W78,W79,W80,W81,W88,W95,W96,W97,W98,W105,W109,W110,W111,W112,W115,W116,W124,W127,W128,W133)+W138</f>
        <v>0</v>
      </c>
      <c r="X142" s="307">
        <f>SUM(X30,X33,X39,X45,X46,X64,X68,X74,X77,X78,X79,X80,X81,X88,X95,X96,X97,X98,X105,X109,X110,X111,X112,X115,X116,X124,X127,X128,X133)+X138</f>
        <v>0</v>
      </c>
      <c r="Y142" s="307">
        <f>SUM(Y30,Y33,Y39,Y45,Y46,Y64,Y68,Y74,Y77,Y78,Y79,Y80,Y81,Y88,Y95,Y96,Y97,Y98,Y105,Y109,Y110,Y111,Y112,Y115,Y116,Y124,Y127,Y128,Y133)+Y138</f>
        <v>0</v>
      </c>
      <c r="Z142" s="244"/>
      <c r="AA142" s="307">
        <f aca="true" t="shared" si="62" ref="AA142:AF142">SUM(AA30,AA33,AA39,AA45,AA46,AA64,AA68,AA74,AA77,AA78,AA79,AA80,AA81,AA88,AA95,AA96,AA97,AA98,AA105,AA109,AA110,AA111,AA112,AA115,AA116,AA124,AA127,AA128,AA133)+AA138</f>
        <v>0</v>
      </c>
      <c r="AB142" s="307">
        <f t="shared" si="62"/>
        <v>0</v>
      </c>
      <c r="AC142" s="307">
        <f t="shared" si="62"/>
        <v>0</v>
      </c>
      <c r="AD142" s="307">
        <f t="shared" si="62"/>
        <v>0</v>
      </c>
      <c r="AE142" s="307">
        <f t="shared" si="62"/>
        <v>0</v>
      </c>
      <c r="AF142" s="307">
        <f t="shared" si="62"/>
        <v>0</v>
      </c>
      <c r="AG142" s="307">
        <f>SUM(AG30,AG33,AG39,AG45,AG46,AG64,AG68,AG74,AG77,AG78,AG79,AG80,AG81,AG88,AG95,AG96,AG97,AG98,AG105,AG109,AG110,AG111,AG112,AG115,AG116,AG124,AG127,AG128,AG133)+AG138</f>
        <v>0</v>
      </c>
      <c r="AH142" s="349">
        <f>AD142-AE142-AF142-AG142</f>
        <v>0</v>
      </c>
    </row>
    <row r="143" spans="1:33" ht="15.75">
      <c r="A143" s="463">
        <v>132</v>
      </c>
      <c r="I143" s="811" t="s">
        <v>129</v>
      </c>
      <c r="J143" s="198"/>
      <c r="K143" s="238"/>
      <c r="L143" s="237"/>
      <c r="M143" s="237"/>
      <c r="N143" s="237"/>
      <c r="O143" s="237"/>
      <c r="P143" s="237"/>
      <c r="Q143" s="237"/>
      <c r="R143" s="237"/>
      <c r="S143" s="241"/>
      <c r="T143" s="243">
        <f>(IF($E142&lt;&gt;0,$M$2,IF($L142&lt;&gt;0,$M$2,"")))</f>
      </c>
      <c r="U143" s="244"/>
      <c r="V143" s="237"/>
      <c r="W143" s="237"/>
      <c r="X143" s="241"/>
      <c r="Y143" s="241"/>
      <c r="AA143" s="237"/>
      <c r="AB143" s="237"/>
      <c r="AC143" s="241"/>
      <c r="AD143" s="241"/>
      <c r="AE143" s="237"/>
      <c r="AF143" s="241"/>
      <c r="AG143" s="241"/>
    </row>
    <row r="144" spans="1:34" ht="18.75" customHeight="1">
      <c r="A144" s="463">
        <v>169</v>
      </c>
      <c r="I144" s="457"/>
      <c r="J144" s="457"/>
      <c r="K144" s="458"/>
      <c r="L144" s="457"/>
      <c r="M144" s="457"/>
      <c r="N144" s="457"/>
      <c r="O144" s="457"/>
      <c r="P144" s="457"/>
      <c r="Q144" s="457"/>
      <c r="R144" s="457"/>
      <c r="S144" s="459"/>
      <c r="T144" s="243">
        <f>(IF($E142&lt;&gt;0,$M$2,IF($L142&lt;&gt;0,$M$2,"")))</f>
      </c>
      <c r="U144" s="244"/>
      <c r="V144" s="457"/>
      <c r="W144" s="457"/>
      <c r="X144" s="459"/>
      <c r="Y144" s="459"/>
      <c r="Z144" s="459"/>
      <c r="AA144" s="457"/>
      <c r="AB144" s="457"/>
      <c r="AC144" s="459"/>
      <c r="AD144" s="459"/>
      <c r="AE144" s="457"/>
      <c r="AF144" s="459"/>
      <c r="AG144" s="459"/>
      <c r="AH144" s="459"/>
    </row>
    <row r="145" spans="9:20" ht="51" customHeight="1"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581"/>
      <c r="T145" s="516">
        <f>(IF(L142&lt;&gt;0,$G$2,IF(S142&lt;&gt;0,$G$2,"")))</f>
      </c>
    </row>
    <row r="146" spans="9:20" ht="18.75">
      <c r="I146" s="467"/>
      <c r="J146" s="467"/>
      <c r="K146" s="568"/>
      <c r="L146" s="467"/>
      <c r="M146" s="467"/>
      <c r="N146" s="467"/>
      <c r="O146" s="467"/>
      <c r="P146" s="467"/>
      <c r="Q146" s="467"/>
      <c r="R146" s="467"/>
      <c r="S146" s="581"/>
      <c r="T146" s="516">
        <f>(IF(L143&lt;&gt;0,$G$2,IF(S143&lt;&gt;0,$G$2,"")))</f>
      </c>
    </row>
    <row r="147" spans="9:20" ht="18.75"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581"/>
      <c r="T147" s="516">
        <f>(IF(L142&lt;&gt;0,$G$2,IF(S142&lt;&gt;0,$G$2,"")))</f>
      </c>
    </row>
    <row r="148" spans="9:20" ht="18.75"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581"/>
      <c r="T148" s="516">
        <f>(IF(L142&lt;&gt;0,$G$2,IF(S142&lt;&gt;0,$G$2,"")))</f>
      </c>
    </row>
    <row r="149" spans="9:20" ht="18.75" customHeight="1"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581"/>
      <c r="T149" s="516">
        <f>(IF(L142&lt;&gt;0,$G$2,IF(S142&lt;&gt;0,$G$2,"")))</f>
      </c>
    </row>
    <row r="150" spans="9:20" ht="18.75" customHeight="1"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581"/>
      <c r="T150" s="516">
        <f>(IF(L142&lt;&gt;0,$G$2,IF(S142&lt;&gt;0,$G$2,"")))</f>
      </c>
    </row>
    <row r="151" spans="9:20" ht="18.75"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581"/>
      <c r="T151" s="516">
        <f>(IF(L142&lt;&gt;0,$G$2,IF(S142&lt;&gt;0,$G$2,"")))</f>
      </c>
    </row>
    <row r="152" spans="9:19" ht="12.75"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581"/>
    </row>
    <row r="153" spans="9:19" ht="12.75"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581"/>
    </row>
    <row r="154" spans="9:19" ht="12.75"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581"/>
    </row>
    <row r="155" spans="9:19" ht="12.75"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581"/>
    </row>
    <row r="156" spans="9:19" ht="12.75"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581"/>
    </row>
    <row r="157" spans="9:19" ht="12.75"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581"/>
    </row>
    <row r="158" spans="9:19" ht="12.75"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581"/>
    </row>
    <row r="159" spans="9:19" ht="12.75">
      <c r="I159" s="467"/>
      <c r="J159" s="467"/>
      <c r="K159" s="467"/>
      <c r="L159" s="467"/>
      <c r="M159" s="467"/>
      <c r="N159" s="467"/>
      <c r="O159" s="467"/>
      <c r="P159" s="467"/>
      <c r="Q159" s="467"/>
      <c r="R159" s="467"/>
      <c r="S159" s="581"/>
    </row>
    <row r="160" spans="9:19" ht="12.75">
      <c r="I160" s="467"/>
      <c r="J160" s="467"/>
      <c r="K160" s="467"/>
      <c r="L160" s="467"/>
      <c r="M160" s="467"/>
      <c r="N160" s="467"/>
      <c r="O160" s="467"/>
      <c r="P160" s="467"/>
      <c r="Q160" s="467"/>
      <c r="R160" s="467"/>
      <c r="S160" s="581"/>
    </row>
    <row r="161" spans="9:19" ht="12.75">
      <c r="I161" s="467"/>
      <c r="J161" s="467"/>
      <c r="K161" s="467"/>
      <c r="L161" s="467"/>
      <c r="M161" s="467"/>
      <c r="N161" s="467"/>
      <c r="O161" s="467"/>
      <c r="P161" s="467"/>
      <c r="Q161" s="467"/>
      <c r="R161" s="467"/>
      <c r="S161" s="581"/>
    </row>
    <row r="162" spans="9:19" ht="12.75"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581"/>
    </row>
    <row r="163" spans="9:19" ht="12.75">
      <c r="I163" s="467"/>
      <c r="J163" s="467"/>
      <c r="K163" s="467"/>
      <c r="L163" s="467"/>
      <c r="M163" s="467"/>
      <c r="N163" s="467"/>
      <c r="O163" s="467"/>
      <c r="P163" s="467"/>
      <c r="Q163" s="467"/>
      <c r="R163" s="467"/>
      <c r="S163" s="581"/>
    </row>
    <row r="164" spans="9:19" ht="12.75">
      <c r="I164" s="467"/>
      <c r="J164" s="467"/>
      <c r="K164" s="467"/>
      <c r="L164" s="467"/>
      <c r="M164" s="467"/>
      <c r="N164" s="467"/>
      <c r="O164" s="467"/>
      <c r="P164" s="467"/>
      <c r="Q164" s="467"/>
      <c r="R164" s="467"/>
      <c r="S164" s="581"/>
    </row>
    <row r="165" spans="9:19" ht="12.75">
      <c r="I165" s="467"/>
      <c r="J165" s="467"/>
      <c r="K165" s="467"/>
      <c r="L165" s="467"/>
      <c r="M165" s="467"/>
      <c r="N165" s="467"/>
      <c r="O165" s="467"/>
      <c r="P165" s="467"/>
      <c r="Q165" s="467"/>
      <c r="R165" s="467"/>
      <c r="S165" s="581"/>
    </row>
    <row r="166" spans="9:19" ht="12.75"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581"/>
    </row>
    <row r="167" spans="9:19" ht="12.75"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581"/>
    </row>
    <row r="168" spans="9:19" ht="12.75">
      <c r="I168" s="467"/>
      <c r="J168" s="467"/>
      <c r="K168" s="467"/>
      <c r="L168" s="467"/>
      <c r="M168" s="467"/>
      <c r="N168" s="467"/>
      <c r="O168" s="467"/>
      <c r="P168" s="467"/>
      <c r="Q168" s="467"/>
      <c r="R168" s="467"/>
      <c r="S168" s="581"/>
    </row>
    <row r="169" spans="9:19" ht="12.75"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581"/>
    </row>
    <row r="170" spans="9:19" ht="12.75">
      <c r="I170" s="467"/>
      <c r="J170" s="467"/>
      <c r="K170" s="467"/>
      <c r="L170" s="467"/>
      <c r="M170" s="467"/>
      <c r="N170" s="467"/>
      <c r="O170" s="467"/>
      <c r="P170" s="467"/>
      <c r="Q170" s="467"/>
      <c r="R170" s="467"/>
      <c r="S170" s="581"/>
    </row>
    <row r="171" spans="9:19" ht="12.75">
      <c r="I171" s="467"/>
      <c r="J171" s="467"/>
      <c r="K171" s="467"/>
      <c r="L171" s="467"/>
      <c r="M171" s="467"/>
      <c r="N171" s="467"/>
      <c r="O171" s="467"/>
      <c r="P171" s="467"/>
      <c r="Q171" s="467"/>
      <c r="R171" s="467"/>
      <c r="S171" s="581"/>
    </row>
    <row r="172" spans="9:19" ht="12.75">
      <c r="I172" s="467"/>
      <c r="J172" s="467"/>
      <c r="K172" s="467"/>
      <c r="L172" s="467"/>
      <c r="M172" s="467"/>
      <c r="N172" s="467"/>
      <c r="O172" s="467"/>
      <c r="P172" s="467"/>
      <c r="Q172" s="467"/>
      <c r="R172" s="467"/>
      <c r="S172" s="581"/>
    </row>
    <row r="173" spans="9:19" ht="12.75">
      <c r="I173" s="467"/>
      <c r="J173" s="467"/>
      <c r="K173" s="467"/>
      <c r="L173" s="467"/>
      <c r="M173" s="467"/>
      <c r="N173" s="467"/>
      <c r="O173" s="467"/>
      <c r="P173" s="467"/>
      <c r="Q173" s="467"/>
      <c r="R173" s="467"/>
      <c r="S173" s="581"/>
    </row>
    <row r="174" spans="9:19" ht="12.75">
      <c r="I174" s="467"/>
      <c r="J174" s="467"/>
      <c r="K174" s="467"/>
      <c r="L174" s="467"/>
      <c r="M174" s="467"/>
      <c r="N174" s="467"/>
      <c r="O174" s="467"/>
      <c r="P174" s="467"/>
      <c r="Q174" s="467"/>
      <c r="R174" s="467"/>
      <c r="S174" s="581"/>
    </row>
    <row r="175" spans="9:19" ht="12.75">
      <c r="I175" s="467"/>
      <c r="J175" s="467"/>
      <c r="K175" s="467"/>
      <c r="L175" s="467"/>
      <c r="M175" s="467"/>
      <c r="N175" s="467"/>
      <c r="O175" s="467"/>
      <c r="P175" s="467"/>
      <c r="Q175" s="467"/>
      <c r="R175" s="467"/>
      <c r="S175" s="581"/>
    </row>
    <row r="176" spans="9:19" ht="12.75">
      <c r="I176" s="467"/>
      <c r="J176" s="467"/>
      <c r="K176" s="467"/>
      <c r="L176" s="467"/>
      <c r="M176" s="467"/>
      <c r="N176" s="467"/>
      <c r="O176" s="467"/>
      <c r="P176" s="467"/>
      <c r="Q176" s="467"/>
      <c r="R176" s="467"/>
      <c r="S176" s="581"/>
    </row>
    <row r="177" spans="9:19" ht="12.75">
      <c r="I177" s="467"/>
      <c r="J177" s="467"/>
      <c r="K177" s="467"/>
      <c r="L177" s="467"/>
      <c r="M177" s="467"/>
      <c r="N177" s="467"/>
      <c r="O177" s="467"/>
      <c r="P177" s="467"/>
      <c r="Q177" s="467"/>
      <c r="R177" s="467"/>
      <c r="S177" s="581"/>
    </row>
    <row r="178" spans="9:19" ht="12.75">
      <c r="I178" s="467"/>
      <c r="J178" s="467"/>
      <c r="K178" s="467"/>
      <c r="L178" s="467"/>
      <c r="M178" s="467"/>
      <c r="N178" s="467"/>
      <c r="O178" s="467"/>
      <c r="P178" s="467"/>
      <c r="Q178" s="467"/>
      <c r="R178" s="467"/>
      <c r="S178" s="581"/>
    </row>
    <row r="179" spans="9:19" ht="12.75">
      <c r="I179" s="467"/>
      <c r="J179" s="467"/>
      <c r="K179" s="467"/>
      <c r="L179" s="467"/>
      <c r="M179" s="467"/>
      <c r="N179" s="467"/>
      <c r="O179" s="467"/>
      <c r="P179" s="467"/>
      <c r="Q179" s="467"/>
      <c r="R179" s="467"/>
      <c r="S179" s="581"/>
    </row>
    <row r="180" spans="9:19" ht="12.75">
      <c r="I180" s="467"/>
      <c r="J180" s="467"/>
      <c r="K180" s="467"/>
      <c r="L180" s="467"/>
      <c r="M180" s="467"/>
      <c r="N180" s="467"/>
      <c r="O180" s="467"/>
      <c r="P180" s="467"/>
      <c r="Q180" s="467"/>
      <c r="R180" s="467"/>
      <c r="S180" s="581"/>
    </row>
    <row r="181" spans="9:19" ht="12.75">
      <c r="I181" s="467"/>
      <c r="J181" s="467"/>
      <c r="K181" s="467"/>
      <c r="L181" s="467"/>
      <c r="M181" s="467"/>
      <c r="N181" s="467"/>
      <c r="O181" s="467"/>
      <c r="P181" s="467"/>
      <c r="Q181" s="467"/>
      <c r="R181" s="467"/>
      <c r="S181" s="581"/>
    </row>
    <row r="182" spans="9:19" ht="12.75">
      <c r="I182" s="467"/>
      <c r="J182" s="467"/>
      <c r="K182" s="467"/>
      <c r="L182" s="467"/>
      <c r="M182" s="467"/>
      <c r="N182" s="467"/>
      <c r="O182" s="467"/>
      <c r="P182" s="467"/>
      <c r="Q182" s="467"/>
      <c r="R182" s="467"/>
      <c r="S182" s="581"/>
    </row>
    <row r="183" spans="9:19" ht="12.75">
      <c r="I183" s="467"/>
      <c r="J183" s="467"/>
      <c r="K183" s="467"/>
      <c r="L183" s="467"/>
      <c r="M183" s="467"/>
      <c r="N183" s="467"/>
      <c r="O183" s="467"/>
      <c r="P183" s="467"/>
      <c r="Q183" s="467"/>
      <c r="R183" s="467"/>
      <c r="S183" s="581"/>
    </row>
    <row r="184" spans="9:19" ht="12.75">
      <c r="I184" s="467"/>
      <c r="J184" s="467"/>
      <c r="K184" s="467"/>
      <c r="L184" s="467"/>
      <c r="M184" s="467"/>
      <c r="N184" s="467"/>
      <c r="O184" s="467"/>
      <c r="P184" s="467"/>
      <c r="Q184" s="467"/>
      <c r="R184" s="467"/>
      <c r="S184" s="581"/>
    </row>
    <row r="185" spans="9:19" ht="12.75">
      <c r="I185" s="467"/>
      <c r="J185" s="467"/>
      <c r="K185" s="467"/>
      <c r="L185" s="467"/>
      <c r="M185" s="467"/>
      <c r="N185" s="467"/>
      <c r="O185" s="467"/>
      <c r="P185" s="467"/>
      <c r="Q185" s="467"/>
      <c r="R185" s="467"/>
      <c r="S185" s="581"/>
    </row>
    <row r="186" spans="9:19" ht="12.75">
      <c r="I186" s="467"/>
      <c r="J186" s="467"/>
      <c r="K186" s="467"/>
      <c r="L186" s="467"/>
      <c r="M186" s="467"/>
      <c r="N186" s="467"/>
      <c r="O186" s="467"/>
      <c r="P186" s="467"/>
      <c r="Q186" s="467"/>
      <c r="R186" s="467"/>
      <c r="S186" s="581"/>
    </row>
    <row r="187" spans="9:19" ht="12.75">
      <c r="I187" s="467"/>
      <c r="J187" s="467"/>
      <c r="K187" s="467"/>
      <c r="L187" s="467"/>
      <c r="M187" s="467"/>
      <c r="N187" s="467"/>
      <c r="O187" s="467"/>
      <c r="P187" s="467"/>
      <c r="Q187" s="467"/>
      <c r="R187" s="467"/>
      <c r="S187" s="581"/>
    </row>
    <row r="188" spans="9:19" ht="12.75">
      <c r="I188" s="467"/>
      <c r="J188" s="467"/>
      <c r="K188" s="467"/>
      <c r="L188" s="467"/>
      <c r="M188" s="467"/>
      <c r="N188" s="467"/>
      <c r="O188" s="467"/>
      <c r="P188" s="467"/>
      <c r="Q188" s="467"/>
      <c r="R188" s="467"/>
      <c r="S188" s="581"/>
    </row>
    <row r="189" spans="9:19" ht="12.75"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581"/>
    </row>
    <row r="190" spans="9:19" ht="12.75"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581"/>
    </row>
    <row r="191" spans="9:19" ht="12.75">
      <c r="I191" s="467"/>
      <c r="J191" s="467"/>
      <c r="K191" s="467"/>
      <c r="L191" s="467"/>
      <c r="M191" s="467"/>
      <c r="N191" s="467"/>
      <c r="O191" s="467"/>
      <c r="P191" s="467"/>
      <c r="Q191" s="467"/>
      <c r="R191" s="467"/>
      <c r="S191" s="581"/>
    </row>
    <row r="192" spans="9:19" ht="12.75">
      <c r="I192" s="467"/>
      <c r="J192" s="467"/>
      <c r="K192" s="467"/>
      <c r="L192" s="467"/>
      <c r="M192" s="467"/>
      <c r="N192" s="467"/>
      <c r="O192" s="467"/>
      <c r="P192" s="467"/>
      <c r="Q192" s="467"/>
      <c r="R192" s="467"/>
      <c r="S192" s="581"/>
    </row>
    <row r="193" spans="9:19" ht="12.75">
      <c r="I193" s="467"/>
      <c r="J193" s="467"/>
      <c r="K193" s="467"/>
      <c r="L193" s="467"/>
      <c r="M193" s="467"/>
      <c r="N193" s="467"/>
      <c r="O193" s="467"/>
      <c r="P193" s="467"/>
      <c r="Q193" s="467"/>
      <c r="R193" s="467"/>
      <c r="S193" s="581"/>
    </row>
    <row r="194" spans="9:19" ht="12.75">
      <c r="I194" s="467"/>
      <c r="J194" s="467"/>
      <c r="K194" s="467"/>
      <c r="L194" s="467"/>
      <c r="M194" s="467"/>
      <c r="N194" s="467"/>
      <c r="O194" s="467"/>
      <c r="P194" s="467"/>
      <c r="Q194" s="467"/>
      <c r="R194" s="467"/>
      <c r="S194" s="581"/>
    </row>
    <row r="195" spans="9:19" ht="12.75">
      <c r="I195" s="467"/>
      <c r="J195" s="467"/>
      <c r="K195" s="467"/>
      <c r="L195" s="467"/>
      <c r="M195" s="467"/>
      <c r="N195" s="467"/>
      <c r="O195" s="467"/>
      <c r="P195" s="467"/>
      <c r="Q195" s="467"/>
      <c r="R195" s="467"/>
      <c r="S195" s="581"/>
    </row>
    <row r="196" spans="9:19" ht="12.75">
      <c r="I196" s="467"/>
      <c r="J196" s="467"/>
      <c r="K196" s="467"/>
      <c r="L196" s="467"/>
      <c r="M196" s="467"/>
      <c r="N196" s="467"/>
      <c r="O196" s="467"/>
      <c r="P196" s="467"/>
      <c r="Q196" s="467"/>
      <c r="R196" s="467"/>
      <c r="S196" s="581"/>
    </row>
    <row r="197" spans="9:19" ht="12.75">
      <c r="I197" s="467"/>
      <c r="J197" s="467"/>
      <c r="K197" s="467"/>
      <c r="L197" s="467"/>
      <c r="M197" s="467"/>
      <c r="N197" s="467"/>
      <c r="O197" s="467"/>
      <c r="P197" s="467"/>
      <c r="Q197" s="467"/>
      <c r="R197" s="467"/>
      <c r="S197" s="581"/>
    </row>
    <row r="198" spans="9:19" ht="12.75">
      <c r="I198" s="467"/>
      <c r="J198" s="467"/>
      <c r="K198" s="467"/>
      <c r="L198" s="467"/>
      <c r="M198" s="467"/>
      <c r="N198" s="467"/>
      <c r="O198" s="467"/>
      <c r="P198" s="467"/>
      <c r="Q198" s="467"/>
      <c r="R198" s="467"/>
      <c r="S198" s="581"/>
    </row>
    <row r="199" spans="9:19" ht="12.75">
      <c r="I199" s="467"/>
      <c r="J199" s="467"/>
      <c r="K199" s="467"/>
      <c r="L199" s="467"/>
      <c r="M199" s="467"/>
      <c r="N199" s="467"/>
      <c r="O199" s="467"/>
      <c r="P199" s="467"/>
      <c r="Q199" s="467"/>
      <c r="R199" s="467"/>
      <c r="S199" s="581"/>
    </row>
    <row r="200" spans="9:19" ht="12.75">
      <c r="I200" s="467"/>
      <c r="J200" s="467"/>
      <c r="K200" s="467"/>
      <c r="L200" s="467"/>
      <c r="M200" s="467"/>
      <c r="N200" s="467"/>
      <c r="O200" s="467"/>
      <c r="P200" s="467"/>
      <c r="Q200" s="467"/>
      <c r="R200" s="467"/>
      <c r="S200" s="581"/>
    </row>
    <row r="201" spans="9:19" ht="12.75">
      <c r="I201" s="467"/>
      <c r="J201" s="467"/>
      <c r="K201" s="467"/>
      <c r="L201" s="467"/>
      <c r="M201" s="467"/>
      <c r="N201" s="467"/>
      <c r="O201" s="467"/>
      <c r="P201" s="467"/>
      <c r="Q201" s="467"/>
      <c r="R201" s="467"/>
      <c r="S201" s="581"/>
    </row>
    <row r="202" spans="9:19" ht="12.75">
      <c r="I202" s="467"/>
      <c r="J202" s="467"/>
      <c r="K202" s="467"/>
      <c r="L202" s="467"/>
      <c r="M202" s="467"/>
      <c r="N202" s="467"/>
      <c r="O202" s="467"/>
      <c r="P202" s="467"/>
      <c r="Q202" s="467"/>
      <c r="R202" s="467"/>
      <c r="S202" s="581"/>
    </row>
    <row r="203" spans="9:19" ht="12.75">
      <c r="I203" s="467"/>
      <c r="J203" s="467"/>
      <c r="K203" s="467"/>
      <c r="L203" s="467"/>
      <c r="M203" s="467"/>
      <c r="N203" s="467"/>
      <c r="O203" s="467"/>
      <c r="P203" s="467"/>
      <c r="Q203" s="467"/>
      <c r="R203" s="467"/>
      <c r="S203" s="581"/>
    </row>
    <row r="204" spans="9:19" ht="12.75">
      <c r="I204" s="467"/>
      <c r="J204" s="467"/>
      <c r="K204" s="467"/>
      <c r="L204" s="467"/>
      <c r="M204" s="467"/>
      <c r="N204" s="467"/>
      <c r="O204" s="467"/>
      <c r="P204" s="467"/>
      <c r="Q204" s="467"/>
      <c r="R204" s="467"/>
      <c r="S204" s="581"/>
    </row>
    <row r="205" spans="9:19" ht="12.75">
      <c r="I205" s="467"/>
      <c r="J205" s="467"/>
      <c r="K205" s="467"/>
      <c r="L205" s="467"/>
      <c r="M205" s="467"/>
      <c r="N205" s="467"/>
      <c r="O205" s="467"/>
      <c r="P205" s="467"/>
      <c r="Q205" s="467"/>
      <c r="R205" s="467"/>
      <c r="S205" s="581"/>
    </row>
    <row r="206" spans="9:19" ht="12.75">
      <c r="I206" s="467"/>
      <c r="J206" s="467"/>
      <c r="K206" s="467"/>
      <c r="L206" s="467"/>
      <c r="M206" s="467"/>
      <c r="N206" s="467"/>
      <c r="O206" s="467"/>
      <c r="P206" s="467"/>
      <c r="Q206" s="467"/>
      <c r="R206" s="467"/>
      <c r="S206" s="581"/>
    </row>
    <row r="207" spans="9:19" ht="12.75">
      <c r="I207" s="467"/>
      <c r="J207" s="467"/>
      <c r="K207" s="467"/>
      <c r="L207" s="467"/>
      <c r="M207" s="467"/>
      <c r="N207" s="467"/>
      <c r="O207" s="467"/>
      <c r="P207" s="467"/>
      <c r="Q207" s="467"/>
      <c r="R207" s="467"/>
      <c r="S207" s="581"/>
    </row>
    <row r="208" spans="9:19" ht="12.75">
      <c r="I208" s="467"/>
      <c r="J208" s="467"/>
      <c r="K208" s="467"/>
      <c r="L208" s="467"/>
      <c r="M208" s="467"/>
      <c r="N208" s="467"/>
      <c r="O208" s="467"/>
      <c r="P208" s="467"/>
      <c r="Q208" s="467"/>
      <c r="R208" s="467"/>
      <c r="S208" s="581"/>
    </row>
    <row r="209" spans="9:19" ht="12.75">
      <c r="I209" s="467"/>
      <c r="J209" s="467"/>
      <c r="K209" s="467"/>
      <c r="L209" s="467"/>
      <c r="M209" s="467"/>
      <c r="N209" s="467"/>
      <c r="O209" s="467"/>
      <c r="P209" s="467"/>
      <c r="Q209" s="467"/>
      <c r="R209" s="467"/>
      <c r="S209" s="581"/>
    </row>
    <row r="210" spans="9:19" ht="12.75">
      <c r="I210" s="467"/>
      <c r="J210" s="467"/>
      <c r="K210" s="467"/>
      <c r="L210" s="467"/>
      <c r="M210" s="467"/>
      <c r="N210" s="467"/>
      <c r="O210" s="467"/>
      <c r="P210" s="467"/>
      <c r="Q210" s="467"/>
      <c r="R210" s="467"/>
      <c r="S210" s="581"/>
    </row>
    <row r="211" spans="9:19" ht="12.75">
      <c r="I211" s="467"/>
      <c r="J211" s="467"/>
      <c r="K211" s="467"/>
      <c r="L211" s="467"/>
      <c r="M211" s="467"/>
      <c r="N211" s="467"/>
      <c r="O211" s="467"/>
      <c r="P211" s="467"/>
      <c r="Q211" s="467"/>
      <c r="R211" s="467"/>
      <c r="S211" s="581"/>
    </row>
    <row r="212" spans="9:19" ht="12.75">
      <c r="I212" s="467"/>
      <c r="J212" s="467"/>
      <c r="K212" s="467"/>
      <c r="L212" s="467"/>
      <c r="M212" s="467"/>
      <c r="N212" s="467"/>
      <c r="O212" s="467"/>
      <c r="P212" s="467"/>
      <c r="Q212" s="467"/>
      <c r="R212" s="467"/>
      <c r="S212" s="581"/>
    </row>
    <row r="213" spans="9:19" ht="12.75">
      <c r="I213" s="467"/>
      <c r="J213" s="467"/>
      <c r="K213" s="467"/>
      <c r="L213" s="467"/>
      <c r="M213" s="467"/>
      <c r="N213" s="467"/>
      <c r="O213" s="467"/>
      <c r="P213" s="467"/>
      <c r="Q213" s="467"/>
      <c r="R213" s="467"/>
      <c r="S213" s="581"/>
    </row>
    <row r="214" spans="9:19" ht="12.75">
      <c r="I214" s="467"/>
      <c r="J214" s="467"/>
      <c r="K214" s="467"/>
      <c r="L214" s="467"/>
      <c r="M214" s="467"/>
      <c r="N214" s="467"/>
      <c r="O214" s="467"/>
      <c r="P214" s="467"/>
      <c r="Q214" s="467"/>
      <c r="R214" s="467"/>
      <c r="S214" s="581"/>
    </row>
    <row r="215" spans="9:19" ht="12.75">
      <c r="I215" s="467"/>
      <c r="J215" s="467"/>
      <c r="K215" s="467"/>
      <c r="L215" s="467"/>
      <c r="M215" s="467"/>
      <c r="N215" s="467"/>
      <c r="O215" s="467"/>
      <c r="P215" s="467"/>
      <c r="Q215" s="467"/>
      <c r="R215" s="467"/>
      <c r="S215" s="581"/>
    </row>
    <row r="216" spans="9:19" ht="12.75">
      <c r="I216" s="467"/>
      <c r="J216" s="467"/>
      <c r="K216" s="467"/>
      <c r="L216" s="467"/>
      <c r="M216" s="467"/>
      <c r="N216" s="467"/>
      <c r="O216" s="467"/>
      <c r="P216" s="467"/>
      <c r="Q216" s="467"/>
      <c r="R216" s="467"/>
      <c r="S216" s="581"/>
    </row>
    <row r="217" spans="9:19" ht="12.75">
      <c r="I217" s="467"/>
      <c r="J217" s="467"/>
      <c r="K217" s="467"/>
      <c r="L217" s="467"/>
      <c r="M217" s="467"/>
      <c r="N217" s="467"/>
      <c r="O217" s="467"/>
      <c r="P217" s="467"/>
      <c r="Q217" s="467"/>
      <c r="R217" s="467"/>
      <c r="S217" s="581"/>
    </row>
    <row r="218" spans="9:19" ht="12.75">
      <c r="I218" s="467"/>
      <c r="J218" s="467"/>
      <c r="K218" s="467"/>
      <c r="L218" s="467"/>
      <c r="M218" s="467"/>
      <c r="N218" s="467"/>
      <c r="O218" s="467"/>
      <c r="P218" s="467"/>
      <c r="Q218" s="467"/>
      <c r="R218" s="467"/>
      <c r="S218" s="581"/>
    </row>
    <row r="219" spans="9:19" ht="12.75">
      <c r="I219" s="467"/>
      <c r="J219" s="467"/>
      <c r="K219" s="467"/>
      <c r="L219" s="467"/>
      <c r="M219" s="467"/>
      <c r="N219" s="467"/>
      <c r="O219" s="467"/>
      <c r="P219" s="467"/>
      <c r="Q219" s="467"/>
      <c r="R219" s="467"/>
      <c r="S219" s="581"/>
    </row>
    <row r="220" spans="9:19" ht="12.75">
      <c r="I220" s="467"/>
      <c r="J220" s="467"/>
      <c r="K220" s="467"/>
      <c r="L220" s="467"/>
      <c r="M220" s="467"/>
      <c r="N220" s="467"/>
      <c r="O220" s="467"/>
      <c r="P220" s="467"/>
      <c r="Q220" s="467"/>
      <c r="R220" s="467"/>
      <c r="S220" s="581"/>
    </row>
    <row r="221" spans="9:19" ht="12.75">
      <c r="I221" s="467"/>
      <c r="J221" s="467"/>
      <c r="K221" s="467"/>
      <c r="L221" s="467"/>
      <c r="M221" s="467"/>
      <c r="N221" s="467"/>
      <c r="O221" s="467"/>
      <c r="P221" s="467"/>
      <c r="Q221" s="467"/>
      <c r="R221" s="467"/>
      <c r="S221" s="581"/>
    </row>
    <row r="222" spans="9:19" ht="12.75">
      <c r="I222" s="467"/>
      <c r="J222" s="467"/>
      <c r="K222" s="467"/>
      <c r="L222" s="467"/>
      <c r="M222" s="467"/>
      <c r="N222" s="467"/>
      <c r="O222" s="467"/>
      <c r="P222" s="467"/>
      <c r="Q222" s="467"/>
      <c r="R222" s="467"/>
      <c r="S222" s="581"/>
    </row>
    <row r="223" spans="9:19" ht="12.75">
      <c r="I223" s="467"/>
      <c r="J223" s="467"/>
      <c r="K223" s="467"/>
      <c r="L223" s="467"/>
      <c r="M223" s="467"/>
      <c r="N223" s="467"/>
      <c r="O223" s="467"/>
      <c r="P223" s="467"/>
      <c r="Q223" s="467"/>
      <c r="R223" s="467"/>
      <c r="S223" s="581"/>
    </row>
    <row r="224" spans="9:19" ht="12.75">
      <c r="I224" s="467"/>
      <c r="J224" s="467"/>
      <c r="K224" s="467"/>
      <c r="L224" s="467"/>
      <c r="M224" s="467"/>
      <c r="N224" s="467"/>
      <c r="O224" s="467"/>
      <c r="P224" s="467"/>
      <c r="Q224" s="467"/>
      <c r="R224" s="467"/>
      <c r="S224" s="581"/>
    </row>
    <row r="225" spans="9:19" ht="12.75">
      <c r="I225" s="467"/>
      <c r="J225" s="467"/>
      <c r="K225" s="467"/>
      <c r="L225" s="467"/>
      <c r="M225" s="467"/>
      <c r="N225" s="467"/>
      <c r="O225" s="467"/>
      <c r="P225" s="467"/>
      <c r="Q225" s="467"/>
      <c r="R225" s="467"/>
      <c r="S225" s="581"/>
    </row>
    <row r="226" spans="9:19" ht="12.75">
      <c r="I226" s="467"/>
      <c r="J226" s="467"/>
      <c r="K226" s="467"/>
      <c r="L226" s="467"/>
      <c r="M226" s="467"/>
      <c r="N226" s="467"/>
      <c r="O226" s="467"/>
      <c r="P226" s="467"/>
      <c r="Q226" s="467"/>
      <c r="R226" s="467"/>
      <c r="S226" s="581"/>
    </row>
    <row r="227" spans="9:19" ht="12.75">
      <c r="I227" s="467"/>
      <c r="J227" s="467"/>
      <c r="K227" s="467"/>
      <c r="L227" s="467"/>
      <c r="M227" s="467"/>
      <c r="N227" s="467"/>
      <c r="O227" s="467"/>
      <c r="P227" s="467"/>
      <c r="Q227" s="467"/>
      <c r="R227" s="467"/>
      <c r="S227" s="581"/>
    </row>
    <row r="228" spans="9:19" ht="12.75">
      <c r="I228" s="467"/>
      <c r="J228" s="467"/>
      <c r="K228" s="467"/>
      <c r="L228" s="467"/>
      <c r="M228" s="467"/>
      <c r="N228" s="467"/>
      <c r="O228" s="467"/>
      <c r="P228" s="467"/>
      <c r="Q228" s="467"/>
      <c r="R228" s="467"/>
      <c r="S228" s="581"/>
    </row>
    <row r="229" spans="9:19" ht="12.75">
      <c r="I229" s="467"/>
      <c r="J229" s="467"/>
      <c r="K229" s="467"/>
      <c r="L229" s="467"/>
      <c r="M229" s="467"/>
      <c r="N229" s="467"/>
      <c r="O229" s="467"/>
      <c r="P229" s="467"/>
      <c r="Q229" s="467"/>
      <c r="R229" s="467"/>
      <c r="S229" s="581"/>
    </row>
    <row r="230" spans="9:19" ht="12.75">
      <c r="I230" s="467"/>
      <c r="J230" s="467"/>
      <c r="K230" s="467"/>
      <c r="L230" s="467"/>
      <c r="M230" s="467"/>
      <c r="N230" s="467"/>
      <c r="O230" s="467"/>
      <c r="P230" s="467"/>
      <c r="Q230" s="467"/>
      <c r="R230" s="467"/>
      <c r="S230" s="581"/>
    </row>
    <row r="231" spans="9:19" ht="12.75">
      <c r="I231" s="467"/>
      <c r="J231" s="467"/>
      <c r="K231" s="467"/>
      <c r="L231" s="467"/>
      <c r="M231" s="467"/>
      <c r="N231" s="467"/>
      <c r="O231" s="467"/>
      <c r="P231" s="467"/>
      <c r="Q231" s="467"/>
      <c r="R231" s="467"/>
      <c r="S231" s="581"/>
    </row>
    <row r="232" spans="9:19" ht="12.75">
      <c r="I232" s="467"/>
      <c r="J232" s="467"/>
      <c r="K232" s="467"/>
      <c r="L232" s="467"/>
      <c r="M232" s="467"/>
      <c r="N232" s="467"/>
      <c r="O232" s="467"/>
      <c r="P232" s="467"/>
      <c r="Q232" s="467"/>
      <c r="R232" s="467"/>
      <c r="S232" s="581"/>
    </row>
    <row r="233" spans="9:19" ht="12.75">
      <c r="I233" s="467"/>
      <c r="J233" s="467"/>
      <c r="K233" s="467"/>
      <c r="L233" s="467"/>
      <c r="M233" s="467"/>
      <c r="N233" s="467"/>
      <c r="O233" s="467"/>
      <c r="P233" s="467"/>
      <c r="Q233" s="467"/>
      <c r="R233" s="467"/>
      <c r="S233" s="581"/>
    </row>
    <row r="234" spans="9:19" ht="12.75">
      <c r="I234" s="467"/>
      <c r="J234" s="467"/>
      <c r="K234" s="467"/>
      <c r="L234" s="467"/>
      <c r="M234" s="467"/>
      <c r="N234" s="467"/>
      <c r="O234" s="467"/>
      <c r="P234" s="467"/>
      <c r="Q234" s="467"/>
      <c r="R234" s="467"/>
      <c r="S234" s="581"/>
    </row>
    <row r="235" spans="9:19" ht="12.75">
      <c r="I235" s="467"/>
      <c r="J235" s="467"/>
      <c r="K235" s="467"/>
      <c r="L235" s="467"/>
      <c r="M235" s="467"/>
      <c r="N235" s="467"/>
      <c r="O235" s="467"/>
      <c r="P235" s="467"/>
      <c r="Q235" s="467"/>
      <c r="R235" s="467"/>
      <c r="S235" s="581"/>
    </row>
    <row r="236" spans="9:19" ht="12.75">
      <c r="I236" s="467"/>
      <c r="J236" s="467"/>
      <c r="K236" s="467"/>
      <c r="L236" s="467"/>
      <c r="M236" s="467"/>
      <c r="N236" s="467"/>
      <c r="O236" s="467"/>
      <c r="P236" s="467"/>
      <c r="Q236" s="467"/>
      <c r="R236" s="467"/>
      <c r="S236" s="581"/>
    </row>
    <row r="237" spans="9:19" ht="12.75">
      <c r="I237" s="467"/>
      <c r="J237" s="467"/>
      <c r="K237" s="467"/>
      <c r="L237" s="467"/>
      <c r="M237" s="467"/>
      <c r="N237" s="467"/>
      <c r="O237" s="467"/>
      <c r="P237" s="467"/>
      <c r="Q237" s="467"/>
      <c r="R237" s="467"/>
      <c r="S237" s="581"/>
    </row>
    <row r="238" spans="9:19" ht="12.75">
      <c r="I238" s="467"/>
      <c r="J238" s="467"/>
      <c r="K238" s="467"/>
      <c r="L238" s="467"/>
      <c r="M238" s="467"/>
      <c r="N238" s="467"/>
      <c r="O238" s="467"/>
      <c r="P238" s="467"/>
      <c r="Q238" s="467"/>
      <c r="R238" s="467"/>
      <c r="S238" s="581"/>
    </row>
    <row r="239" spans="9:19" ht="12.75">
      <c r="I239" s="467"/>
      <c r="J239" s="467"/>
      <c r="K239" s="467"/>
      <c r="L239" s="467"/>
      <c r="M239" s="467"/>
      <c r="N239" s="467"/>
      <c r="O239" s="467"/>
      <c r="P239" s="467"/>
      <c r="Q239" s="467"/>
      <c r="R239" s="467"/>
      <c r="S239" s="581"/>
    </row>
    <row r="240" spans="9:19" ht="12.75">
      <c r="I240" s="467"/>
      <c r="J240" s="467"/>
      <c r="K240" s="467"/>
      <c r="L240" s="467"/>
      <c r="M240" s="467"/>
      <c r="N240" s="467"/>
      <c r="O240" s="467"/>
      <c r="P240" s="467"/>
      <c r="Q240" s="467"/>
      <c r="R240" s="467"/>
      <c r="S240" s="581"/>
    </row>
    <row r="241" spans="9:19" ht="12.75">
      <c r="I241" s="467"/>
      <c r="J241" s="467"/>
      <c r="K241" s="467"/>
      <c r="L241" s="467"/>
      <c r="M241" s="467"/>
      <c r="N241" s="467"/>
      <c r="O241" s="467"/>
      <c r="P241" s="467"/>
      <c r="Q241" s="467"/>
      <c r="R241" s="467"/>
      <c r="S241" s="581"/>
    </row>
    <row r="242" spans="9:19" ht="12.75">
      <c r="I242" s="467"/>
      <c r="J242" s="467"/>
      <c r="K242" s="467"/>
      <c r="L242" s="467"/>
      <c r="M242" s="467"/>
      <c r="N242" s="467"/>
      <c r="O242" s="467"/>
      <c r="P242" s="467"/>
      <c r="Q242" s="467"/>
      <c r="R242" s="467"/>
      <c r="S242" s="581"/>
    </row>
    <row r="243" spans="9:19" ht="12.75">
      <c r="I243" s="467"/>
      <c r="J243" s="467"/>
      <c r="K243" s="467"/>
      <c r="L243" s="467"/>
      <c r="M243" s="467"/>
      <c r="N243" s="467"/>
      <c r="O243" s="467"/>
      <c r="P243" s="467"/>
      <c r="Q243" s="467"/>
      <c r="R243" s="467"/>
      <c r="S243" s="581"/>
    </row>
    <row r="244" spans="9:19" ht="12.75">
      <c r="I244" s="467"/>
      <c r="J244" s="467"/>
      <c r="K244" s="467"/>
      <c r="L244" s="467"/>
      <c r="M244" s="467"/>
      <c r="N244" s="467"/>
      <c r="O244" s="467"/>
      <c r="P244" s="467"/>
      <c r="Q244" s="467"/>
      <c r="R244" s="467"/>
      <c r="S244" s="581"/>
    </row>
    <row r="245" spans="9:19" ht="12.75">
      <c r="I245" s="467"/>
      <c r="J245" s="467"/>
      <c r="K245" s="467"/>
      <c r="L245" s="467"/>
      <c r="M245" s="467"/>
      <c r="N245" s="467"/>
      <c r="O245" s="467"/>
      <c r="P245" s="467"/>
      <c r="Q245" s="467"/>
      <c r="R245" s="467"/>
      <c r="S245" s="581"/>
    </row>
    <row r="246" spans="9:19" ht="12.75">
      <c r="I246" s="467"/>
      <c r="J246" s="467"/>
      <c r="K246" s="467"/>
      <c r="L246" s="467"/>
      <c r="M246" s="467"/>
      <c r="N246" s="467"/>
      <c r="O246" s="467"/>
      <c r="P246" s="467"/>
      <c r="Q246" s="467"/>
      <c r="R246" s="467"/>
      <c r="S246" s="581"/>
    </row>
    <row r="247" spans="9:19" ht="12.75">
      <c r="I247" s="467"/>
      <c r="J247" s="467"/>
      <c r="K247" s="467"/>
      <c r="L247" s="467"/>
      <c r="M247" s="467"/>
      <c r="N247" s="467"/>
      <c r="O247" s="467"/>
      <c r="P247" s="467"/>
      <c r="Q247" s="467"/>
      <c r="R247" s="467"/>
      <c r="S247" s="581"/>
    </row>
    <row r="248" spans="9:19" ht="12.75">
      <c r="I248" s="467"/>
      <c r="J248" s="467"/>
      <c r="K248" s="467"/>
      <c r="L248" s="467"/>
      <c r="M248" s="467"/>
      <c r="N248" s="467"/>
      <c r="O248" s="467"/>
      <c r="P248" s="467"/>
      <c r="Q248" s="467"/>
      <c r="R248" s="467"/>
      <c r="S248" s="581"/>
    </row>
    <row r="249" spans="9:19" ht="12.75">
      <c r="I249" s="467"/>
      <c r="J249" s="467"/>
      <c r="K249" s="467"/>
      <c r="L249" s="467"/>
      <c r="M249" s="467"/>
      <c r="N249" s="467"/>
      <c r="O249" s="467"/>
      <c r="P249" s="467"/>
      <c r="Q249" s="467"/>
      <c r="R249" s="467"/>
      <c r="S249" s="581"/>
    </row>
    <row r="250" spans="9:19" ht="12.75">
      <c r="I250" s="467"/>
      <c r="J250" s="467"/>
      <c r="K250" s="467"/>
      <c r="L250" s="467"/>
      <c r="M250" s="467"/>
      <c r="N250" s="467"/>
      <c r="O250" s="467"/>
      <c r="P250" s="467"/>
      <c r="Q250" s="467"/>
      <c r="R250" s="467"/>
      <c r="S250" s="581"/>
    </row>
    <row r="251" spans="9:19" ht="12.75">
      <c r="I251" s="467"/>
      <c r="J251" s="467"/>
      <c r="K251" s="467"/>
      <c r="L251" s="467"/>
      <c r="M251" s="467"/>
      <c r="N251" s="467"/>
      <c r="O251" s="467"/>
      <c r="P251" s="467"/>
      <c r="Q251" s="467"/>
      <c r="R251" s="467"/>
      <c r="S251" s="581"/>
    </row>
    <row r="252" spans="9:19" ht="12.75">
      <c r="I252" s="467"/>
      <c r="J252" s="467"/>
      <c r="K252" s="467"/>
      <c r="L252" s="467"/>
      <c r="M252" s="467"/>
      <c r="N252" s="467"/>
      <c r="O252" s="467"/>
      <c r="P252" s="467"/>
      <c r="Q252" s="467"/>
      <c r="R252" s="467"/>
      <c r="S252" s="581"/>
    </row>
    <row r="253" spans="9:19" ht="12.75">
      <c r="I253" s="467"/>
      <c r="J253" s="467"/>
      <c r="K253" s="467"/>
      <c r="L253" s="467"/>
      <c r="M253" s="467"/>
      <c r="N253" s="467"/>
      <c r="O253" s="467"/>
      <c r="P253" s="467"/>
      <c r="Q253" s="467"/>
      <c r="R253" s="467"/>
      <c r="S253" s="581"/>
    </row>
    <row r="254" spans="9:19" ht="12.75">
      <c r="I254" s="467"/>
      <c r="J254" s="467"/>
      <c r="K254" s="467"/>
      <c r="L254" s="467"/>
      <c r="M254" s="467"/>
      <c r="N254" s="467"/>
      <c r="O254" s="467"/>
      <c r="P254" s="467"/>
      <c r="Q254" s="467"/>
      <c r="R254" s="467"/>
      <c r="S254" s="581"/>
    </row>
    <row r="255" spans="9:19" ht="12.75">
      <c r="I255" s="467"/>
      <c r="J255" s="467"/>
      <c r="K255" s="467"/>
      <c r="L255" s="467"/>
      <c r="M255" s="467"/>
      <c r="N255" s="467"/>
      <c r="O255" s="467"/>
      <c r="P255" s="467"/>
      <c r="Q255" s="467"/>
      <c r="R255" s="467"/>
      <c r="S255" s="581"/>
    </row>
    <row r="256" spans="9:19" ht="12.75">
      <c r="I256" s="467"/>
      <c r="J256" s="467"/>
      <c r="K256" s="467"/>
      <c r="L256" s="467"/>
      <c r="M256" s="467"/>
      <c r="N256" s="467"/>
      <c r="O256" s="467"/>
      <c r="P256" s="467"/>
      <c r="Q256" s="467"/>
      <c r="R256" s="467"/>
      <c r="S256" s="581"/>
    </row>
    <row r="257" spans="9:19" ht="12.75">
      <c r="I257" s="467"/>
      <c r="J257" s="467"/>
      <c r="K257" s="467"/>
      <c r="L257" s="467"/>
      <c r="M257" s="467"/>
      <c r="N257" s="467"/>
      <c r="O257" s="467"/>
      <c r="P257" s="467"/>
      <c r="Q257" s="467"/>
      <c r="R257" s="467"/>
      <c r="S257" s="581"/>
    </row>
    <row r="258" spans="9:19" ht="12.75">
      <c r="I258" s="467"/>
      <c r="J258" s="467"/>
      <c r="K258" s="467"/>
      <c r="L258" s="467"/>
      <c r="M258" s="467"/>
      <c r="N258" s="467"/>
      <c r="O258" s="467"/>
      <c r="P258" s="467"/>
      <c r="Q258" s="467"/>
      <c r="R258" s="467"/>
      <c r="S258" s="581"/>
    </row>
    <row r="259" spans="9:19" ht="12.75">
      <c r="I259" s="467"/>
      <c r="J259" s="467"/>
      <c r="K259" s="467"/>
      <c r="L259" s="467"/>
      <c r="M259" s="467"/>
      <c r="N259" s="467"/>
      <c r="O259" s="467"/>
      <c r="P259" s="467"/>
      <c r="Q259" s="467"/>
      <c r="R259" s="467"/>
      <c r="S259" s="581"/>
    </row>
    <row r="260" spans="9:19" ht="12.75">
      <c r="I260" s="467"/>
      <c r="J260" s="467"/>
      <c r="K260" s="467"/>
      <c r="L260" s="467"/>
      <c r="M260" s="467"/>
      <c r="N260" s="467"/>
      <c r="O260" s="467"/>
      <c r="P260" s="467"/>
      <c r="Q260" s="467"/>
      <c r="R260" s="467"/>
      <c r="S260" s="581"/>
    </row>
    <row r="261" ht="12.75">
      <c r="K261" s="467"/>
    </row>
  </sheetData>
  <sheetProtection password="81B0" sheet="1" objects="1" scenarios="1"/>
  <mergeCells count="43">
    <mergeCell ref="L23:O23"/>
    <mergeCell ref="P23:S23"/>
    <mergeCell ref="J138:K138"/>
    <mergeCell ref="J95:K95"/>
    <mergeCell ref="J96:K96"/>
    <mergeCell ref="J115:K115"/>
    <mergeCell ref="J109:K109"/>
    <mergeCell ref="J111:K111"/>
    <mergeCell ref="J110:K110"/>
    <mergeCell ref="J112:K112"/>
    <mergeCell ref="J124:K124"/>
    <mergeCell ref="J116:K116"/>
    <mergeCell ref="J128:K128"/>
    <mergeCell ref="J133:K133"/>
    <mergeCell ref="J88:K88"/>
    <mergeCell ref="J127:K127"/>
    <mergeCell ref="J81:K81"/>
    <mergeCell ref="J105:K105"/>
    <mergeCell ref="J78:K78"/>
    <mergeCell ref="J79:K79"/>
    <mergeCell ref="J80:K80"/>
    <mergeCell ref="J97:K97"/>
    <mergeCell ref="J98:K98"/>
    <mergeCell ref="J39:K39"/>
    <mergeCell ref="J45:K45"/>
    <mergeCell ref="J74:K74"/>
    <mergeCell ref="J77:K77"/>
    <mergeCell ref="J30:K30"/>
    <mergeCell ref="I14:K14"/>
    <mergeCell ref="I16:K16"/>
    <mergeCell ref="I19:K19"/>
    <mergeCell ref="J68:K68"/>
    <mergeCell ref="J46:K46"/>
    <mergeCell ref="AD23:AD24"/>
    <mergeCell ref="AA23:AA24"/>
    <mergeCell ref="AB23:AB24"/>
    <mergeCell ref="J64:K64"/>
    <mergeCell ref="J33:K33"/>
    <mergeCell ref="X23:X24"/>
    <mergeCell ref="Y23:Y24"/>
    <mergeCell ref="AC23:AC24"/>
    <mergeCell ref="V23:V24"/>
    <mergeCell ref="W23:W24"/>
  </mergeCells>
  <conditionalFormatting sqref="Y30:Y63 AD30:AD63 AD68:AD141 Y68:Y141">
    <cfRule type="cellIs" priority="5" dxfId="11" operator="lessThan" stopIfTrue="1">
      <formula>0</formula>
    </cfRule>
  </conditionalFormatting>
  <conditionalFormatting sqref="Y28 AD28">
    <cfRule type="cellIs" priority="4" dxfId="12" operator="lessThan" stopIfTrue="1">
      <formula>0</formula>
    </cfRule>
  </conditionalFormatting>
  <conditionalFormatting sqref="AD64:AD67 Y64 Y66:Y67">
    <cfRule type="cellIs" priority="2" dxfId="11" operator="lessThan" stopIfTrue="1">
      <formula>0</formula>
    </cfRule>
  </conditionalFormatting>
  <conditionalFormatting sqref="Y65">
    <cfRule type="cellIs" priority="1" dxfId="11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AA136:AG136 V136:Y136">
      <formula1>0</formula1>
    </dataValidation>
    <dataValidation errorStyle="information" type="whole" operator="lessThan" allowBlank="1" showInputMessage="1" showErrorMessage="1" error="Въвежда се отрицателно число !" sqref="AE85:AF85 AE73 AA85:AC85 AA73:AB73 V85:X85 V73:W73">
      <formula1>0</formula1>
    </dataValidation>
    <dataValidation type="whole" operator="lessThan" allowBlank="1" showInputMessage="1" showErrorMessage="1" error="Въвежда се цяло число!" sqref="M34:R38 M75:R80 M65:R67 M47:R63 M31:R32 M138:R138 M134:R136 M129:R132 M125:R127 M117:R123 M113:R115 M106:R111 M99:R104 M89:R97 M82:R87 M69:R73 M40:R45">
      <formula1>999999999999999000</formula1>
    </dataValidation>
    <dataValidation type="list" allowBlank="1" showInputMessage="1" showErrorMessage="1" promptTitle="ВЪВЕДЕТЕ ДЕЙНОСТ" sqref="K28">
      <formula1>EBK_DEIN</formula1>
    </dataValidation>
    <dataValidation allowBlank="1" showInputMessage="1" showErrorMessage="1" sqref="L30:L142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4"/>
  <sheetViews>
    <sheetView zoomScalePageLayoutView="0" workbookViewId="0" topLeftCell="D495">
      <selection activeCell="C509" sqref="A1:C16384"/>
    </sheetView>
  </sheetViews>
  <sheetFormatPr defaultColWidth="9.00390625" defaultRowHeight="12.75"/>
  <cols>
    <col min="1" max="1" width="9.125" style="588" hidden="1" customWidth="1"/>
    <col min="2" max="2" width="125.25390625" style="591" hidden="1" customWidth="1"/>
    <col min="3" max="3" width="22.375" style="588" hidden="1" customWidth="1"/>
    <col min="4" max="4" width="9.125" style="588" customWidth="1"/>
    <col min="5" max="5" width="9.375" style="588" bestFit="1" customWidth="1"/>
    <col min="6" max="16384" width="9.125" style="588" customWidth="1"/>
  </cols>
  <sheetData>
    <row r="1" spans="1:3" ht="14.25">
      <c r="A1" s="630" t="s">
        <v>1675</v>
      </c>
      <c r="B1" s="631" t="s">
        <v>1682</v>
      </c>
      <c r="C1" s="630"/>
    </row>
    <row r="2" spans="1:3" ht="31.5" customHeight="1">
      <c r="A2" s="730">
        <v>0</v>
      </c>
      <c r="B2" s="731" t="s">
        <v>754</v>
      </c>
      <c r="C2" s="732" t="s">
        <v>755</v>
      </c>
    </row>
    <row r="3" spans="1:4" ht="35.25" customHeight="1">
      <c r="A3" s="730">
        <v>17</v>
      </c>
      <c r="B3" s="733" t="s">
        <v>1689</v>
      </c>
      <c r="C3" s="732" t="s">
        <v>810</v>
      </c>
      <c r="D3" s="589"/>
    </row>
    <row r="4" spans="1:3" ht="35.25" customHeight="1">
      <c r="A4" s="730">
        <v>33</v>
      </c>
      <c r="B4" s="733" t="s">
        <v>811</v>
      </c>
      <c r="C4" s="732" t="s">
        <v>755</v>
      </c>
    </row>
    <row r="5" spans="1:3" ht="30">
      <c r="A5" s="730">
        <v>42</v>
      </c>
      <c r="B5" s="733" t="s">
        <v>1688</v>
      </c>
      <c r="C5" s="732" t="s">
        <v>810</v>
      </c>
    </row>
    <row r="6" spans="1:4" ht="30">
      <c r="A6" s="730">
        <v>96</v>
      </c>
      <c r="B6" s="733" t="s">
        <v>1686</v>
      </c>
      <c r="C6" s="732" t="s">
        <v>810</v>
      </c>
      <c r="D6" s="589"/>
    </row>
    <row r="7" spans="1:4" ht="30">
      <c r="A7" s="730">
        <v>97</v>
      </c>
      <c r="B7" s="733" t="s">
        <v>1685</v>
      </c>
      <c r="C7" s="732" t="s">
        <v>810</v>
      </c>
      <c r="D7" s="590"/>
    </row>
    <row r="8" spans="1:4" ht="30">
      <c r="A8" s="730">
        <v>98</v>
      </c>
      <c r="B8" s="733" t="s">
        <v>1687</v>
      </c>
      <c r="C8" s="732" t="s">
        <v>810</v>
      </c>
      <c r="D8" s="590"/>
    </row>
    <row r="9" spans="1:4" ht="15">
      <c r="A9" s="589"/>
      <c r="B9" s="589"/>
      <c r="C9" s="587"/>
      <c r="D9" s="590"/>
    </row>
    <row r="10" spans="1:3" ht="14.25">
      <c r="A10" s="630" t="s">
        <v>1675</v>
      </c>
      <c r="B10" s="631" t="s">
        <v>1681</v>
      </c>
      <c r="C10" s="630"/>
    </row>
    <row r="11" spans="1:3" ht="14.25">
      <c r="A11" s="709"/>
      <c r="B11" s="710" t="s">
        <v>812</v>
      </c>
      <c r="C11" s="709"/>
    </row>
    <row r="12" spans="1:3" ht="15.75">
      <c r="A12" s="711">
        <v>1101</v>
      </c>
      <c r="B12" s="712" t="s">
        <v>813</v>
      </c>
      <c r="C12" s="711">
        <v>1101</v>
      </c>
    </row>
    <row r="13" spans="1:3" ht="15.75">
      <c r="A13" s="711">
        <v>1103</v>
      </c>
      <c r="B13" s="713" t="s">
        <v>814</v>
      </c>
      <c r="C13" s="711">
        <v>1103</v>
      </c>
    </row>
    <row r="14" spans="1:3" ht="15.75">
      <c r="A14" s="711">
        <v>1104</v>
      </c>
      <c r="B14" s="714" t="s">
        <v>815</v>
      </c>
      <c r="C14" s="711">
        <v>1104</v>
      </c>
    </row>
    <row r="15" spans="1:3" ht="15.75">
      <c r="A15" s="711">
        <v>1105</v>
      </c>
      <c r="B15" s="714" t="s">
        <v>816</v>
      </c>
      <c r="C15" s="711">
        <v>1105</v>
      </c>
    </row>
    <row r="16" spans="1:3" ht="15.75">
      <c r="A16" s="711">
        <v>1106</v>
      </c>
      <c r="B16" s="714" t="s">
        <v>817</v>
      </c>
      <c r="C16" s="711">
        <v>1106</v>
      </c>
    </row>
    <row r="17" spans="1:3" ht="15.75">
      <c r="A17" s="711">
        <v>1107</v>
      </c>
      <c r="B17" s="714" t="s">
        <v>818</v>
      </c>
      <c r="C17" s="711">
        <v>1107</v>
      </c>
    </row>
    <row r="18" spans="1:3" ht="15.75">
      <c r="A18" s="711">
        <v>1108</v>
      </c>
      <c r="B18" s="714" t="s">
        <v>819</v>
      </c>
      <c r="C18" s="711">
        <v>1108</v>
      </c>
    </row>
    <row r="19" spans="1:3" ht="15.75">
      <c r="A19" s="711">
        <v>1111</v>
      </c>
      <c r="B19" s="715" t="s">
        <v>820</v>
      </c>
      <c r="C19" s="711">
        <v>1111</v>
      </c>
    </row>
    <row r="20" spans="1:3" ht="15.75">
      <c r="A20" s="711">
        <v>1115</v>
      </c>
      <c r="B20" s="715" t="s">
        <v>821</v>
      </c>
      <c r="C20" s="711">
        <v>1115</v>
      </c>
    </row>
    <row r="21" spans="1:3" ht="15.75">
      <c r="A21" s="711">
        <v>1116</v>
      </c>
      <c r="B21" s="715" t="s">
        <v>822</v>
      </c>
      <c r="C21" s="711">
        <v>1116</v>
      </c>
    </row>
    <row r="22" spans="1:3" ht="15.75">
      <c r="A22" s="711">
        <v>1117</v>
      </c>
      <c r="B22" s="715" t="s">
        <v>823</v>
      </c>
      <c r="C22" s="711">
        <v>1117</v>
      </c>
    </row>
    <row r="23" spans="1:3" ht="15.75">
      <c r="A23" s="711">
        <v>1121</v>
      </c>
      <c r="B23" s="714" t="s">
        <v>824</v>
      </c>
      <c r="C23" s="711">
        <v>1121</v>
      </c>
    </row>
    <row r="24" spans="1:3" ht="15.75">
      <c r="A24" s="711">
        <v>1122</v>
      </c>
      <c r="B24" s="714" t="s">
        <v>825</v>
      </c>
      <c r="C24" s="711">
        <v>1122</v>
      </c>
    </row>
    <row r="25" spans="1:3" ht="15.75">
      <c r="A25" s="711">
        <v>1123</v>
      </c>
      <c r="B25" s="714" t="s">
        <v>826</v>
      </c>
      <c r="C25" s="711">
        <v>1123</v>
      </c>
    </row>
    <row r="26" spans="1:3" ht="15.75">
      <c r="A26" s="711">
        <v>1125</v>
      </c>
      <c r="B26" s="716" t="s">
        <v>827</v>
      </c>
      <c r="C26" s="711">
        <v>1125</v>
      </c>
    </row>
    <row r="27" spans="1:3" ht="15.75">
      <c r="A27" s="711">
        <v>1128</v>
      </c>
      <c r="B27" s="714" t="s">
        <v>828</v>
      </c>
      <c r="C27" s="711">
        <v>1128</v>
      </c>
    </row>
    <row r="28" spans="1:3" ht="15.75">
      <c r="A28" s="711">
        <v>1139</v>
      </c>
      <c r="B28" s="717" t="s">
        <v>829</v>
      </c>
      <c r="C28" s="711">
        <v>1139</v>
      </c>
    </row>
    <row r="29" spans="1:3" ht="15.75">
      <c r="A29" s="711">
        <v>1141</v>
      </c>
      <c r="B29" s="715" t="s">
        <v>830</v>
      </c>
      <c r="C29" s="711">
        <v>1141</v>
      </c>
    </row>
    <row r="30" spans="1:3" ht="15.75">
      <c r="A30" s="711">
        <v>1142</v>
      </c>
      <c r="B30" s="714" t="s">
        <v>831</v>
      </c>
      <c r="C30" s="711">
        <v>1142</v>
      </c>
    </row>
    <row r="31" spans="1:3" ht="15.75">
      <c r="A31" s="711">
        <v>1143</v>
      </c>
      <c r="B31" s="715" t="s">
        <v>832</v>
      </c>
      <c r="C31" s="711">
        <v>1143</v>
      </c>
    </row>
    <row r="32" spans="1:3" ht="15.75">
      <c r="A32" s="711">
        <v>1144</v>
      </c>
      <c r="B32" s="715" t="s">
        <v>833</v>
      </c>
      <c r="C32" s="711">
        <v>1144</v>
      </c>
    </row>
    <row r="33" spans="1:3" ht="15.75">
      <c r="A33" s="711">
        <v>1145</v>
      </c>
      <c r="B33" s="714" t="s">
        <v>834</v>
      </c>
      <c r="C33" s="711">
        <v>1145</v>
      </c>
    </row>
    <row r="34" spans="1:3" ht="15.75">
      <c r="A34" s="711">
        <v>1146</v>
      </c>
      <c r="B34" s="715" t="s">
        <v>835</v>
      </c>
      <c r="C34" s="711">
        <v>1146</v>
      </c>
    </row>
    <row r="35" spans="1:3" ht="15.75">
      <c r="A35" s="711">
        <v>1147</v>
      </c>
      <c r="B35" s="715" t="s">
        <v>836</v>
      </c>
      <c r="C35" s="711">
        <v>1147</v>
      </c>
    </row>
    <row r="36" spans="1:3" ht="15.75">
      <c r="A36" s="711">
        <v>1148</v>
      </c>
      <c r="B36" s="715" t="s">
        <v>837</v>
      </c>
      <c r="C36" s="711">
        <v>1148</v>
      </c>
    </row>
    <row r="37" spans="1:3" ht="15.75">
      <c r="A37" s="711">
        <v>1149</v>
      </c>
      <c r="B37" s="715" t="s">
        <v>838</v>
      </c>
      <c r="C37" s="711">
        <v>1149</v>
      </c>
    </row>
    <row r="38" spans="1:3" ht="15.75">
      <c r="A38" s="711">
        <v>1151</v>
      </c>
      <c r="B38" s="715" t="s">
        <v>839</v>
      </c>
      <c r="C38" s="711">
        <v>1151</v>
      </c>
    </row>
    <row r="39" spans="1:3" ht="15.75">
      <c r="A39" s="711">
        <v>1158</v>
      </c>
      <c r="B39" s="714" t="s">
        <v>840</v>
      </c>
      <c r="C39" s="711">
        <v>1158</v>
      </c>
    </row>
    <row r="40" spans="1:3" ht="15.75">
      <c r="A40" s="711">
        <v>1161</v>
      </c>
      <c r="B40" s="714" t="s">
        <v>841</v>
      </c>
      <c r="C40" s="711">
        <v>1161</v>
      </c>
    </row>
    <row r="41" spans="1:3" ht="15.75">
      <c r="A41" s="711">
        <v>1162</v>
      </c>
      <c r="B41" s="714" t="s">
        <v>842</v>
      </c>
      <c r="C41" s="711">
        <v>1162</v>
      </c>
    </row>
    <row r="42" spans="1:3" ht="15.75">
      <c r="A42" s="711">
        <v>1163</v>
      </c>
      <c r="B42" s="714" t="s">
        <v>843</v>
      </c>
      <c r="C42" s="711">
        <v>1163</v>
      </c>
    </row>
    <row r="43" spans="1:3" ht="15.75">
      <c r="A43" s="711">
        <v>1168</v>
      </c>
      <c r="B43" s="714" t="s">
        <v>844</v>
      </c>
      <c r="C43" s="711">
        <v>1168</v>
      </c>
    </row>
    <row r="44" spans="1:3" ht="15.75">
      <c r="A44" s="711">
        <v>1179</v>
      </c>
      <c r="B44" s="715" t="s">
        <v>845</v>
      </c>
      <c r="C44" s="711">
        <v>1179</v>
      </c>
    </row>
    <row r="45" spans="1:3" ht="15.75">
      <c r="A45" s="711">
        <v>2201</v>
      </c>
      <c r="B45" s="715" t="s">
        <v>846</v>
      </c>
      <c r="C45" s="711">
        <v>2201</v>
      </c>
    </row>
    <row r="46" spans="1:3" ht="15.75">
      <c r="A46" s="711">
        <v>2205</v>
      </c>
      <c r="B46" s="714" t="s">
        <v>847</v>
      </c>
      <c r="C46" s="711">
        <v>2205</v>
      </c>
    </row>
    <row r="47" spans="1:3" ht="15.75">
      <c r="A47" s="711">
        <v>2206</v>
      </c>
      <c r="B47" s="717" t="s">
        <v>848</v>
      </c>
      <c r="C47" s="711">
        <v>2206</v>
      </c>
    </row>
    <row r="48" spans="1:3" ht="15.75">
      <c r="A48" s="711">
        <v>2215</v>
      </c>
      <c r="B48" s="714" t="s">
        <v>849</v>
      </c>
      <c r="C48" s="711">
        <v>2215</v>
      </c>
    </row>
    <row r="49" spans="1:3" ht="15.75">
      <c r="A49" s="711">
        <v>2218</v>
      </c>
      <c r="B49" s="714" t="s">
        <v>850</v>
      </c>
      <c r="C49" s="711">
        <v>2218</v>
      </c>
    </row>
    <row r="50" spans="1:3" ht="15.75">
      <c r="A50" s="711">
        <v>2219</v>
      </c>
      <c r="B50" s="714" t="s">
        <v>851</v>
      </c>
      <c r="C50" s="711">
        <v>2219</v>
      </c>
    </row>
    <row r="51" spans="1:3" ht="15.75">
      <c r="A51" s="711">
        <v>2221</v>
      </c>
      <c r="B51" s="715" t="s">
        <v>852</v>
      </c>
      <c r="C51" s="711">
        <v>2221</v>
      </c>
    </row>
    <row r="52" spans="1:3" ht="15.75">
      <c r="A52" s="711">
        <v>2222</v>
      </c>
      <c r="B52" s="718" t="s">
        <v>853</v>
      </c>
      <c r="C52" s="711">
        <v>2222</v>
      </c>
    </row>
    <row r="53" spans="1:3" ht="15.75">
      <c r="A53" s="711">
        <v>2223</v>
      </c>
      <c r="B53" s="718" t="s">
        <v>854</v>
      </c>
      <c r="C53" s="711">
        <v>2223</v>
      </c>
    </row>
    <row r="54" spans="1:3" ht="15.75">
      <c r="A54" s="711">
        <v>2224</v>
      </c>
      <c r="B54" s="717" t="s">
        <v>855</v>
      </c>
      <c r="C54" s="711">
        <v>2224</v>
      </c>
    </row>
    <row r="55" spans="1:3" ht="15.75">
      <c r="A55" s="711">
        <v>2225</v>
      </c>
      <c r="B55" s="714" t="s">
        <v>856</v>
      </c>
      <c r="C55" s="711">
        <v>2225</v>
      </c>
    </row>
    <row r="56" spans="1:3" ht="15.75">
      <c r="A56" s="711">
        <v>2228</v>
      </c>
      <c r="B56" s="714" t="s">
        <v>857</v>
      </c>
      <c r="C56" s="711">
        <v>2228</v>
      </c>
    </row>
    <row r="57" spans="1:3" ht="15.75">
      <c r="A57" s="711">
        <v>2239</v>
      </c>
      <c r="B57" s="715" t="s">
        <v>858</v>
      </c>
      <c r="C57" s="711">
        <v>2239</v>
      </c>
    </row>
    <row r="58" spans="1:3" ht="15.75">
      <c r="A58" s="711">
        <v>2241</v>
      </c>
      <c r="B58" s="718" t="s">
        <v>859</v>
      </c>
      <c r="C58" s="711">
        <v>2241</v>
      </c>
    </row>
    <row r="59" spans="1:3" ht="15.75">
      <c r="A59" s="711">
        <v>2242</v>
      </c>
      <c r="B59" s="718" t="s">
        <v>860</v>
      </c>
      <c r="C59" s="711">
        <v>2242</v>
      </c>
    </row>
    <row r="60" spans="1:3" ht="15.75">
      <c r="A60" s="711">
        <v>2243</v>
      </c>
      <c r="B60" s="718" t="s">
        <v>861</v>
      </c>
      <c r="C60" s="711">
        <v>2243</v>
      </c>
    </row>
    <row r="61" spans="1:3" ht="15.75">
      <c r="A61" s="711">
        <v>2244</v>
      </c>
      <c r="B61" s="718" t="s">
        <v>862</v>
      </c>
      <c r="C61" s="711">
        <v>2244</v>
      </c>
    </row>
    <row r="62" spans="1:3" ht="15.75">
      <c r="A62" s="711">
        <v>2245</v>
      </c>
      <c r="B62" s="719" t="s">
        <v>863</v>
      </c>
      <c r="C62" s="711">
        <v>2245</v>
      </c>
    </row>
    <row r="63" spans="1:3" ht="15.75">
      <c r="A63" s="711">
        <v>2246</v>
      </c>
      <c r="B63" s="718" t="s">
        <v>864</v>
      </c>
      <c r="C63" s="711">
        <v>2246</v>
      </c>
    </row>
    <row r="64" spans="1:3" ht="15.75">
      <c r="A64" s="711">
        <v>2247</v>
      </c>
      <c r="B64" s="718" t="s">
        <v>865</v>
      </c>
      <c r="C64" s="711">
        <v>2247</v>
      </c>
    </row>
    <row r="65" spans="1:3" ht="15.75">
      <c r="A65" s="711">
        <v>2248</v>
      </c>
      <c r="B65" s="718" t="s">
        <v>866</v>
      </c>
      <c r="C65" s="711">
        <v>2248</v>
      </c>
    </row>
    <row r="66" spans="1:3" ht="15.75">
      <c r="A66" s="711">
        <v>2249</v>
      </c>
      <c r="B66" s="718" t="s">
        <v>867</v>
      </c>
      <c r="C66" s="711">
        <v>2249</v>
      </c>
    </row>
    <row r="67" spans="1:3" ht="15.75">
      <c r="A67" s="711">
        <v>2258</v>
      </c>
      <c r="B67" s="714" t="s">
        <v>868</v>
      </c>
      <c r="C67" s="711">
        <v>2258</v>
      </c>
    </row>
    <row r="68" spans="1:3" ht="15.75">
      <c r="A68" s="711">
        <v>2259</v>
      </c>
      <c r="B68" s="717" t="s">
        <v>869</v>
      </c>
      <c r="C68" s="711">
        <v>2259</v>
      </c>
    </row>
    <row r="69" spans="1:3" ht="15.75">
      <c r="A69" s="711">
        <v>2261</v>
      </c>
      <c r="B69" s="715" t="s">
        <v>870</v>
      </c>
      <c r="C69" s="711">
        <v>2261</v>
      </c>
    </row>
    <row r="70" spans="1:3" ht="15.75">
      <c r="A70" s="711">
        <v>2268</v>
      </c>
      <c r="B70" s="714" t="s">
        <v>871</v>
      </c>
      <c r="C70" s="711">
        <v>2268</v>
      </c>
    </row>
    <row r="71" spans="1:3" ht="15.75">
      <c r="A71" s="711">
        <v>2279</v>
      </c>
      <c r="B71" s="715" t="s">
        <v>872</v>
      </c>
      <c r="C71" s="711">
        <v>2279</v>
      </c>
    </row>
    <row r="72" spans="1:3" ht="15.75">
      <c r="A72" s="711">
        <v>2281</v>
      </c>
      <c r="B72" s="717" t="s">
        <v>873</v>
      </c>
      <c r="C72" s="711">
        <v>2281</v>
      </c>
    </row>
    <row r="73" spans="1:3" ht="15.75">
      <c r="A73" s="711">
        <v>2282</v>
      </c>
      <c r="B73" s="717" t="s">
        <v>874</v>
      </c>
      <c r="C73" s="711">
        <v>2282</v>
      </c>
    </row>
    <row r="74" spans="1:3" ht="15.75">
      <c r="A74" s="711">
        <v>2283</v>
      </c>
      <c r="B74" s="717" t="s">
        <v>875</v>
      </c>
      <c r="C74" s="711">
        <v>2283</v>
      </c>
    </row>
    <row r="75" spans="1:3" ht="15.75">
      <c r="A75" s="711">
        <v>2284</v>
      </c>
      <c r="B75" s="717" t="s">
        <v>876</v>
      </c>
      <c r="C75" s="711">
        <v>2284</v>
      </c>
    </row>
    <row r="76" spans="1:3" ht="15.75">
      <c r="A76" s="711">
        <v>2285</v>
      </c>
      <c r="B76" s="717" t="s">
        <v>877</v>
      </c>
      <c r="C76" s="711">
        <v>2285</v>
      </c>
    </row>
    <row r="77" spans="1:3" ht="15.75">
      <c r="A77" s="711">
        <v>2288</v>
      </c>
      <c r="B77" s="717" t="s">
        <v>878</v>
      </c>
      <c r="C77" s="711">
        <v>2288</v>
      </c>
    </row>
    <row r="78" spans="1:3" ht="15.75">
      <c r="A78" s="711">
        <v>2289</v>
      </c>
      <c r="B78" s="717" t="s">
        <v>879</v>
      </c>
      <c r="C78" s="711">
        <v>2289</v>
      </c>
    </row>
    <row r="79" spans="1:3" ht="15.75">
      <c r="A79" s="711">
        <v>3301</v>
      </c>
      <c r="B79" s="714" t="s">
        <v>880</v>
      </c>
      <c r="C79" s="711">
        <v>3301</v>
      </c>
    </row>
    <row r="80" spans="1:3" ht="15.75">
      <c r="A80" s="711">
        <v>3311</v>
      </c>
      <c r="B80" s="714" t="s">
        <v>881</v>
      </c>
      <c r="C80" s="711">
        <v>3311</v>
      </c>
    </row>
    <row r="81" spans="1:3" ht="15.75">
      <c r="A81" s="711">
        <v>3312</v>
      </c>
      <c r="B81" s="715" t="s">
        <v>882</v>
      </c>
      <c r="C81" s="711">
        <v>3312</v>
      </c>
    </row>
    <row r="82" spans="1:3" ht="15.75">
      <c r="A82" s="711">
        <v>3314</v>
      </c>
      <c r="B82" s="714" t="s">
        <v>883</v>
      </c>
      <c r="C82" s="711">
        <v>3314</v>
      </c>
    </row>
    <row r="83" spans="1:3" ht="15.75">
      <c r="A83" s="711">
        <v>3315</v>
      </c>
      <c r="B83" s="714" t="s">
        <v>884</v>
      </c>
      <c r="C83" s="711">
        <v>3315</v>
      </c>
    </row>
    <row r="84" spans="1:3" ht="15.75">
      <c r="A84" s="711">
        <v>3318</v>
      </c>
      <c r="B84" s="717" t="s">
        <v>885</v>
      </c>
      <c r="C84" s="711">
        <v>3318</v>
      </c>
    </row>
    <row r="85" spans="1:3" ht="15.75">
      <c r="A85" s="711">
        <v>3321</v>
      </c>
      <c r="B85" s="714" t="s">
        <v>886</v>
      </c>
      <c r="C85" s="711">
        <v>3321</v>
      </c>
    </row>
    <row r="86" spans="1:3" ht="15.75">
      <c r="A86" s="711">
        <v>3322</v>
      </c>
      <c r="B86" s="715" t="s">
        <v>887</v>
      </c>
      <c r="C86" s="711">
        <v>3322</v>
      </c>
    </row>
    <row r="87" spans="1:3" ht="15.75">
      <c r="A87" s="711">
        <v>3324</v>
      </c>
      <c r="B87" s="717" t="s">
        <v>888</v>
      </c>
      <c r="C87" s="711">
        <v>3324</v>
      </c>
    </row>
    <row r="88" spans="1:3" ht="15.75">
      <c r="A88" s="711">
        <v>3325</v>
      </c>
      <c r="B88" s="715" t="s">
        <v>889</v>
      </c>
      <c r="C88" s="711">
        <v>3325</v>
      </c>
    </row>
    <row r="89" spans="1:3" ht="15.75">
      <c r="A89" s="711">
        <v>3326</v>
      </c>
      <c r="B89" s="714" t="s">
        <v>890</v>
      </c>
      <c r="C89" s="711">
        <v>3326</v>
      </c>
    </row>
    <row r="90" spans="1:3" ht="15.75">
      <c r="A90" s="711">
        <v>3332</v>
      </c>
      <c r="B90" s="714" t="s">
        <v>891</v>
      </c>
      <c r="C90" s="711">
        <v>3332</v>
      </c>
    </row>
    <row r="91" spans="1:3" ht="15.75">
      <c r="A91" s="711">
        <v>3333</v>
      </c>
      <c r="B91" s="715" t="s">
        <v>892</v>
      </c>
      <c r="C91" s="711">
        <v>3333</v>
      </c>
    </row>
    <row r="92" spans="1:3" ht="15.75">
      <c r="A92" s="711">
        <v>3334</v>
      </c>
      <c r="B92" s="715" t="s">
        <v>1011</v>
      </c>
      <c r="C92" s="711">
        <v>3334</v>
      </c>
    </row>
    <row r="93" spans="1:3" ht="15.75">
      <c r="A93" s="711">
        <v>3336</v>
      </c>
      <c r="B93" s="715" t="s">
        <v>1012</v>
      </c>
      <c r="C93" s="711">
        <v>3336</v>
      </c>
    </row>
    <row r="94" spans="1:3" ht="15.75">
      <c r="A94" s="711">
        <v>3337</v>
      </c>
      <c r="B94" s="714" t="s">
        <v>1013</v>
      </c>
      <c r="C94" s="711">
        <v>3337</v>
      </c>
    </row>
    <row r="95" spans="1:3" ht="15.75">
      <c r="A95" s="711">
        <v>3341</v>
      </c>
      <c r="B95" s="715" t="s">
        <v>1014</v>
      </c>
      <c r="C95" s="711">
        <v>3341</v>
      </c>
    </row>
    <row r="96" spans="1:3" ht="15.75">
      <c r="A96" s="711">
        <v>3349</v>
      </c>
      <c r="B96" s="715" t="s">
        <v>893</v>
      </c>
      <c r="C96" s="711">
        <v>3349</v>
      </c>
    </row>
    <row r="97" spans="1:3" ht="15.75">
      <c r="A97" s="711">
        <v>3359</v>
      </c>
      <c r="B97" s="715" t="s">
        <v>894</v>
      </c>
      <c r="C97" s="711">
        <v>3359</v>
      </c>
    </row>
    <row r="98" spans="1:3" ht="15.75">
      <c r="A98" s="711">
        <v>3369</v>
      </c>
      <c r="B98" s="715" t="s">
        <v>895</v>
      </c>
      <c r="C98" s="711">
        <v>3369</v>
      </c>
    </row>
    <row r="99" spans="1:3" ht="15.75">
      <c r="A99" s="711">
        <v>3388</v>
      </c>
      <c r="B99" s="714" t="s">
        <v>896</v>
      </c>
      <c r="C99" s="711">
        <v>3388</v>
      </c>
    </row>
    <row r="100" spans="1:3" ht="15.75">
      <c r="A100" s="711">
        <v>3389</v>
      </c>
      <c r="B100" s="715" t="s">
        <v>897</v>
      </c>
      <c r="C100" s="711">
        <v>3389</v>
      </c>
    </row>
    <row r="101" spans="1:3" ht="15.75">
      <c r="A101" s="711">
        <v>4401</v>
      </c>
      <c r="B101" s="714" t="s">
        <v>898</v>
      </c>
      <c r="C101" s="711">
        <v>4401</v>
      </c>
    </row>
    <row r="102" spans="1:3" ht="15.75">
      <c r="A102" s="711">
        <v>4412</v>
      </c>
      <c r="B102" s="717" t="s">
        <v>899</v>
      </c>
      <c r="C102" s="711">
        <v>4412</v>
      </c>
    </row>
    <row r="103" spans="1:3" ht="15.75">
      <c r="A103" s="711">
        <v>4415</v>
      </c>
      <c r="B103" s="715" t="s">
        <v>900</v>
      </c>
      <c r="C103" s="711">
        <v>4415</v>
      </c>
    </row>
    <row r="104" spans="1:3" ht="15.75">
      <c r="A104" s="711">
        <v>4418</v>
      </c>
      <c r="B104" s="715" t="s">
        <v>901</v>
      </c>
      <c r="C104" s="711">
        <v>4418</v>
      </c>
    </row>
    <row r="105" spans="1:3" ht="15.75">
      <c r="A105" s="711">
        <v>4429</v>
      </c>
      <c r="B105" s="714" t="s">
        <v>902</v>
      </c>
      <c r="C105" s="711">
        <v>4429</v>
      </c>
    </row>
    <row r="106" spans="1:3" ht="15.75">
      <c r="A106" s="711">
        <v>4431</v>
      </c>
      <c r="B106" s="715" t="s">
        <v>903</v>
      </c>
      <c r="C106" s="711">
        <v>4431</v>
      </c>
    </row>
    <row r="107" spans="1:3" ht="15.75">
      <c r="A107" s="711">
        <v>4433</v>
      </c>
      <c r="B107" s="715" t="s">
        <v>904</v>
      </c>
      <c r="C107" s="711">
        <v>4433</v>
      </c>
    </row>
    <row r="108" spans="1:3" ht="15.75">
      <c r="A108" s="711">
        <v>4436</v>
      </c>
      <c r="B108" s="715" t="s">
        <v>905</v>
      </c>
      <c r="C108" s="711">
        <v>4436</v>
      </c>
    </row>
    <row r="109" spans="1:3" ht="15.75">
      <c r="A109" s="711">
        <v>4437</v>
      </c>
      <c r="B109" s="716" t="s">
        <v>906</v>
      </c>
      <c r="C109" s="711">
        <v>4437</v>
      </c>
    </row>
    <row r="110" spans="1:3" ht="15.75">
      <c r="A110" s="711">
        <v>4450</v>
      </c>
      <c r="B110" s="715" t="s">
        <v>0</v>
      </c>
      <c r="C110" s="711">
        <v>4450</v>
      </c>
    </row>
    <row r="111" spans="1:3" ht="15.75">
      <c r="A111" s="711">
        <v>4451</v>
      </c>
      <c r="B111" s="720" t="s">
        <v>1</v>
      </c>
      <c r="C111" s="711">
        <v>4451</v>
      </c>
    </row>
    <row r="112" spans="1:3" ht="15.75">
      <c r="A112" s="711">
        <v>4452</v>
      </c>
      <c r="B112" s="720" t="s">
        <v>2</v>
      </c>
      <c r="C112" s="711">
        <v>4452</v>
      </c>
    </row>
    <row r="113" spans="1:3" ht="15.75">
      <c r="A113" s="711">
        <v>4453</v>
      </c>
      <c r="B113" s="720" t="s">
        <v>3</v>
      </c>
      <c r="C113" s="711">
        <v>4453</v>
      </c>
    </row>
    <row r="114" spans="1:3" ht="15.75">
      <c r="A114" s="711">
        <v>4454</v>
      </c>
      <c r="B114" s="721" t="s">
        <v>4</v>
      </c>
      <c r="C114" s="711">
        <v>4454</v>
      </c>
    </row>
    <row r="115" spans="1:3" ht="15.75">
      <c r="A115" s="711">
        <v>4455</v>
      </c>
      <c r="B115" s="721" t="s">
        <v>5</v>
      </c>
      <c r="C115" s="711">
        <v>4455</v>
      </c>
    </row>
    <row r="116" spans="1:3" ht="15.75">
      <c r="A116" s="711">
        <v>4456</v>
      </c>
      <c r="B116" s="720" t="s">
        <v>6</v>
      </c>
      <c r="C116" s="711">
        <v>4456</v>
      </c>
    </row>
    <row r="117" spans="1:3" ht="15.75">
      <c r="A117" s="711">
        <v>4457</v>
      </c>
      <c r="B117" s="722" t="s">
        <v>7</v>
      </c>
      <c r="C117" s="711">
        <v>4457</v>
      </c>
    </row>
    <row r="118" spans="1:3" ht="15.75">
      <c r="A118" s="711">
        <v>4458</v>
      </c>
      <c r="B118" s="723" t="s">
        <v>502</v>
      </c>
      <c r="C118" s="711">
        <v>4458</v>
      </c>
    </row>
    <row r="119" spans="1:3" ht="15.75">
      <c r="A119" s="711">
        <v>4459</v>
      </c>
      <c r="B119" s="724" t="s">
        <v>1667</v>
      </c>
      <c r="C119" s="711">
        <v>4459</v>
      </c>
    </row>
    <row r="120" spans="1:3" ht="15.75">
      <c r="A120" s="711">
        <v>4465</v>
      </c>
      <c r="B120" s="712" t="s">
        <v>8</v>
      </c>
      <c r="C120" s="711">
        <v>4465</v>
      </c>
    </row>
    <row r="121" spans="1:3" ht="15.75">
      <c r="A121" s="711">
        <v>4467</v>
      </c>
      <c r="B121" s="713" t="s">
        <v>9</v>
      </c>
      <c r="C121" s="711">
        <v>4467</v>
      </c>
    </row>
    <row r="122" spans="1:3" ht="15.75">
      <c r="A122" s="711">
        <v>4468</v>
      </c>
      <c r="B122" s="714" t="s">
        <v>10</v>
      </c>
      <c r="C122" s="711">
        <v>4468</v>
      </c>
    </row>
    <row r="123" spans="1:3" ht="15.75">
      <c r="A123" s="711">
        <v>4469</v>
      </c>
      <c r="B123" s="715" t="s">
        <v>11</v>
      </c>
      <c r="C123" s="711">
        <v>4469</v>
      </c>
    </row>
    <row r="124" spans="1:3" ht="15.75">
      <c r="A124" s="711">
        <v>5501</v>
      </c>
      <c r="B124" s="714" t="s">
        <v>12</v>
      </c>
      <c r="C124" s="711">
        <v>5501</v>
      </c>
    </row>
    <row r="125" spans="1:3" ht="15.75">
      <c r="A125" s="711">
        <v>5511</v>
      </c>
      <c r="B125" s="719" t="s">
        <v>13</v>
      </c>
      <c r="C125" s="711">
        <v>5511</v>
      </c>
    </row>
    <row r="126" spans="1:3" ht="15.75">
      <c r="A126" s="711">
        <v>5512</v>
      </c>
      <c r="B126" s="714" t="s">
        <v>14</v>
      </c>
      <c r="C126" s="711">
        <v>5512</v>
      </c>
    </row>
    <row r="127" spans="1:3" ht="15.75">
      <c r="A127" s="711">
        <v>5513</v>
      </c>
      <c r="B127" s="722" t="s">
        <v>1048</v>
      </c>
      <c r="C127" s="711">
        <v>5513</v>
      </c>
    </row>
    <row r="128" spans="1:3" ht="15.75">
      <c r="A128" s="711">
        <v>5514</v>
      </c>
      <c r="B128" s="722" t="s">
        <v>1049</v>
      </c>
      <c r="C128" s="711">
        <v>5514</v>
      </c>
    </row>
    <row r="129" spans="1:3" ht="15.75">
      <c r="A129" s="711">
        <v>5515</v>
      </c>
      <c r="B129" s="722" t="s">
        <v>1050</v>
      </c>
      <c r="C129" s="711">
        <v>5515</v>
      </c>
    </row>
    <row r="130" spans="1:3" ht="15.75">
      <c r="A130" s="711">
        <v>5516</v>
      </c>
      <c r="B130" s="722" t="s">
        <v>1051</v>
      </c>
      <c r="C130" s="711">
        <v>5516</v>
      </c>
    </row>
    <row r="131" spans="1:3" ht="15.75">
      <c r="A131" s="711">
        <v>5517</v>
      </c>
      <c r="B131" s="722" t="s">
        <v>1052</v>
      </c>
      <c r="C131" s="711">
        <v>5517</v>
      </c>
    </row>
    <row r="132" spans="1:3" ht="15.75">
      <c r="A132" s="711">
        <v>5518</v>
      </c>
      <c r="B132" s="714" t="s">
        <v>1053</v>
      </c>
      <c r="C132" s="711">
        <v>5518</v>
      </c>
    </row>
    <row r="133" spans="1:3" ht="15.75">
      <c r="A133" s="711">
        <v>5519</v>
      </c>
      <c r="B133" s="714" t="s">
        <v>1054</v>
      </c>
      <c r="C133" s="711">
        <v>5519</v>
      </c>
    </row>
    <row r="134" spans="1:3" ht="15.75">
      <c r="A134" s="711">
        <v>5521</v>
      </c>
      <c r="B134" s="714" t="s">
        <v>1055</v>
      </c>
      <c r="C134" s="711">
        <v>5521</v>
      </c>
    </row>
    <row r="135" spans="1:3" ht="15.75">
      <c r="A135" s="711">
        <v>5522</v>
      </c>
      <c r="B135" s="725" t="s">
        <v>1056</v>
      </c>
      <c r="C135" s="711">
        <v>5522</v>
      </c>
    </row>
    <row r="136" spans="1:3" ht="15.75">
      <c r="A136" s="711">
        <v>5524</v>
      </c>
      <c r="B136" s="712" t="s">
        <v>1057</v>
      </c>
      <c r="C136" s="711">
        <v>5524</v>
      </c>
    </row>
    <row r="137" spans="1:3" ht="15.75">
      <c r="A137" s="711">
        <v>5525</v>
      </c>
      <c r="B137" s="719" t="s">
        <v>1058</v>
      </c>
      <c r="C137" s="711">
        <v>5525</v>
      </c>
    </row>
    <row r="138" spans="1:3" ht="15.75">
      <c r="A138" s="711">
        <v>5526</v>
      </c>
      <c r="B138" s="716" t="s">
        <v>1059</v>
      </c>
      <c r="C138" s="711">
        <v>5526</v>
      </c>
    </row>
    <row r="139" spans="1:3" ht="15.75">
      <c r="A139" s="711">
        <v>5527</v>
      </c>
      <c r="B139" s="716" t="s">
        <v>1060</v>
      </c>
      <c r="C139" s="711">
        <v>5527</v>
      </c>
    </row>
    <row r="140" spans="1:3" ht="15.75">
      <c r="A140" s="711">
        <v>5528</v>
      </c>
      <c r="B140" s="716" t="s">
        <v>1061</v>
      </c>
      <c r="C140" s="711">
        <v>5528</v>
      </c>
    </row>
    <row r="141" spans="1:3" ht="15.75">
      <c r="A141" s="711">
        <v>5529</v>
      </c>
      <c r="B141" s="716" t="s">
        <v>1062</v>
      </c>
      <c r="C141" s="711">
        <v>5529</v>
      </c>
    </row>
    <row r="142" spans="1:3" ht="15.75">
      <c r="A142" s="711">
        <v>5530</v>
      </c>
      <c r="B142" s="716" t="s">
        <v>1063</v>
      </c>
      <c r="C142" s="711">
        <v>5530</v>
      </c>
    </row>
    <row r="143" spans="1:3" ht="15.75">
      <c r="A143" s="711">
        <v>5531</v>
      </c>
      <c r="B143" s="719" t="s">
        <v>1064</v>
      </c>
      <c r="C143" s="711">
        <v>5531</v>
      </c>
    </row>
    <row r="144" spans="1:3" ht="15.75">
      <c r="A144" s="711">
        <v>5532</v>
      </c>
      <c r="B144" s="725" t="s">
        <v>1065</v>
      </c>
      <c r="C144" s="711">
        <v>5532</v>
      </c>
    </row>
    <row r="145" spans="1:3" ht="15.75">
      <c r="A145" s="711">
        <v>5533</v>
      </c>
      <c r="B145" s="725" t="s">
        <v>1066</v>
      </c>
      <c r="C145" s="711">
        <v>5533</v>
      </c>
    </row>
    <row r="146" spans="1:3" ht="15">
      <c r="A146" s="726">
        <v>5534</v>
      </c>
      <c r="B146" s="725" t="s">
        <v>1067</v>
      </c>
      <c r="C146" s="726">
        <v>5534</v>
      </c>
    </row>
    <row r="147" spans="1:3" ht="15">
      <c r="A147" s="726">
        <v>5535</v>
      </c>
      <c r="B147" s="725" t="s">
        <v>1068</v>
      </c>
      <c r="C147" s="726">
        <v>5535</v>
      </c>
    </row>
    <row r="148" spans="1:3" ht="15.75">
      <c r="A148" s="711">
        <v>5538</v>
      </c>
      <c r="B148" s="719" t="s">
        <v>1069</v>
      </c>
      <c r="C148" s="711">
        <v>5538</v>
      </c>
    </row>
    <row r="149" spans="1:3" ht="15.75">
      <c r="A149" s="711">
        <v>5540</v>
      </c>
      <c r="B149" s="725" t="s">
        <v>1070</v>
      </c>
      <c r="C149" s="711">
        <v>5540</v>
      </c>
    </row>
    <row r="150" spans="1:3" ht="15.75">
      <c r="A150" s="711">
        <v>5541</v>
      </c>
      <c r="B150" s="725" t="s">
        <v>1071</v>
      </c>
      <c r="C150" s="711">
        <v>5541</v>
      </c>
    </row>
    <row r="151" spans="1:3" ht="15.75">
      <c r="A151" s="711">
        <v>5545</v>
      </c>
      <c r="B151" s="725" t="s">
        <v>1072</v>
      </c>
      <c r="C151" s="711">
        <v>5545</v>
      </c>
    </row>
    <row r="152" spans="1:3" ht="15.75">
      <c r="A152" s="711">
        <v>5546</v>
      </c>
      <c r="B152" s="725" t="s">
        <v>1073</v>
      </c>
      <c r="C152" s="711">
        <v>5546</v>
      </c>
    </row>
    <row r="153" spans="1:3" ht="15.75">
      <c r="A153" s="711">
        <v>5547</v>
      </c>
      <c r="B153" s="725" t="s">
        <v>1074</v>
      </c>
      <c r="C153" s="711">
        <v>5547</v>
      </c>
    </row>
    <row r="154" spans="1:3" ht="15.75">
      <c r="A154" s="711">
        <v>5548</v>
      </c>
      <c r="B154" s="725" t="s">
        <v>1075</v>
      </c>
      <c r="C154" s="711">
        <v>5548</v>
      </c>
    </row>
    <row r="155" spans="1:3" ht="15.75">
      <c r="A155" s="711">
        <v>5550</v>
      </c>
      <c r="B155" s="725" t="s">
        <v>1076</v>
      </c>
      <c r="C155" s="711">
        <v>5550</v>
      </c>
    </row>
    <row r="156" spans="1:3" ht="15.75">
      <c r="A156" s="711">
        <v>5551</v>
      </c>
      <c r="B156" s="725" t="s">
        <v>1077</v>
      </c>
      <c r="C156" s="711">
        <v>5551</v>
      </c>
    </row>
    <row r="157" spans="1:3" ht="15.75">
      <c r="A157" s="711">
        <v>5553</v>
      </c>
      <c r="B157" s="725" t="s">
        <v>1078</v>
      </c>
      <c r="C157" s="711">
        <v>5553</v>
      </c>
    </row>
    <row r="158" spans="1:3" ht="15.75">
      <c r="A158" s="711">
        <v>5554</v>
      </c>
      <c r="B158" s="719" t="s">
        <v>1079</v>
      </c>
      <c r="C158" s="711">
        <v>5554</v>
      </c>
    </row>
    <row r="159" spans="1:3" ht="15.75">
      <c r="A159" s="711">
        <v>5556</v>
      </c>
      <c r="B159" s="715" t="s">
        <v>1080</v>
      </c>
      <c r="C159" s="711">
        <v>5556</v>
      </c>
    </row>
    <row r="160" spans="1:3" ht="15.75">
      <c r="A160" s="711">
        <v>5561</v>
      </c>
      <c r="B160" s="727" t="s">
        <v>1081</v>
      </c>
      <c r="C160" s="711">
        <v>5561</v>
      </c>
    </row>
    <row r="161" spans="1:3" ht="15.75">
      <c r="A161" s="711">
        <v>5562</v>
      </c>
      <c r="B161" s="727" t="s">
        <v>1082</v>
      </c>
      <c r="C161" s="711">
        <v>5562</v>
      </c>
    </row>
    <row r="162" spans="1:3" ht="15.75">
      <c r="A162" s="711">
        <v>5588</v>
      </c>
      <c r="B162" s="714" t="s">
        <v>1083</v>
      </c>
      <c r="C162" s="711">
        <v>5588</v>
      </c>
    </row>
    <row r="163" spans="1:3" ht="15.75">
      <c r="A163" s="711">
        <v>5589</v>
      </c>
      <c r="B163" s="714" t="s">
        <v>1084</v>
      </c>
      <c r="C163" s="711">
        <v>5589</v>
      </c>
    </row>
    <row r="164" spans="1:3" ht="15.75">
      <c r="A164" s="711">
        <v>6601</v>
      </c>
      <c r="B164" s="714" t="s">
        <v>1085</v>
      </c>
      <c r="C164" s="711">
        <v>6601</v>
      </c>
    </row>
    <row r="165" spans="1:3" ht="15.75">
      <c r="A165" s="711">
        <v>6602</v>
      </c>
      <c r="B165" s="715" t="s">
        <v>1086</v>
      </c>
      <c r="C165" s="711">
        <v>6602</v>
      </c>
    </row>
    <row r="166" spans="1:3" ht="15.75">
      <c r="A166" s="711">
        <v>6603</v>
      </c>
      <c r="B166" s="715" t="s">
        <v>1087</v>
      </c>
      <c r="C166" s="711">
        <v>6603</v>
      </c>
    </row>
    <row r="167" spans="1:3" ht="15.75">
      <c r="A167" s="711">
        <v>6604</v>
      </c>
      <c r="B167" s="715" t="s">
        <v>1088</v>
      </c>
      <c r="C167" s="711">
        <v>6604</v>
      </c>
    </row>
    <row r="168" spans="1:3" ht="15.75">
      <c r="A168" s="711">
        <v>6605</v>
      </c>
      <c r="B168" s="715" t="s">
        <v>1089</v>
      </c>
      <c r="C168" s="711">
        <v>6605</v>
      </c>
    </row>
    <row r="169" spans="1:3" ht="15">
      <c r="A169" s="726">
        <v>6606</v>
      </c>
      <c r="B169" s="717" t="s">
        <v>1090</v>
      </c>
      <c r="C169" s="726">
        <v>6606</v>
      </c>
    </row>
    <row r="170" spans="1:3" ht="15.75">
      <c r="A170" s="711">
        <v>6618</v>
      </c>
      <c r="B170" s="714" t="s">
        <v>1091</v>
      </c>
      <c r="C170" s="711">
        <v>6618</v>
      </c>
    </row>
    <row r="171" spans="1:3" ht="15.75">
      <c r="A171" s="711">
        <v>6619</v>
      </c>
      <c r="B171" s="715" t="s">
        <v>1092</v>
      </c>
      <c r="C171" s="711">
        <v>6619</v>
      </c>
    </row>
    <row r="172" spans="1:3" ht="15.75">
      <c r="A172" s="711">
        <v>6621</v>
      </c>
      <c r="B172" s="714" t="s">
        <v>1093</v>
      </c>
      <c r="C172" s="711">
        <v>6621</v>
      </c>
    </row>
    <row r="173" spans="1:3" ht="15.75">
      <c r="A173" s="711">
        <v>6622</v>
      </c>
      <c r="B173" s="715" t="s">
        <v>1094</v>
      </c>
      <c r="C173" s="711">
        <v>6622</v>
      </c>
    </row>
    <row r="174" spans="1:3" ht="15.75">
      <c r="A174" s="711">
        <v>6623</v>
      </c>
      <c r="B174" s="715" t="s">
        <v>1095</v>
      </c>
      <c r="C174" s="711">
        <v>6623</v>
      </c>
    </row>
    <row r="175" spans="1:3" ht="15.75">
      <c r="A175" s="711">
        <v>6624</v>
      </c>
      <c r="B175" s="715" t="s">
        <v>1096</v>
      </c>
      <c r="C175" s="711">
        <v>6624</v>
      </c>
    </row>
    <row r="176" spans="1:3" ht="15.75">
      <c r="A176" s="711">
        <v>6625</v>
      </c>
      <c r="B176" s="716" t="s">
        <v>1097</v>
      </c>
      <c r="C176" s="711">
        <v>6625</v>
      </c>
    </row>
    <row r="177" spans="1:3" ht="15.75">
      <c r="A177" s="711">
        <v>6626</v>
      </c>
      <c r="B177" s="716" t="s">
        <v>972</v>
      </c>
      <c r="C177" s="711">
        <v>6626</v>
      </c>
    </row>
    <row r="178" spans="1:3" ht="15.75">
      <c r="A178" s="711">
        <v>6627</v>
      </c>
      <c r="B178" s="716" t="s">
        <v>973</v>
      </c>
      <c r="C178" s="711">
        <v>6627</v>
      </c>
    </row>
    <row r="179" spans="1:3" ht="15.75">
      <c r="A179" s="711">
        <v>6628</v>
      </c>
      <c r="B179" s="722" t="s">
        <v>974</v>
      </c>
      <c r="C179" s="711">
        <v>6628</v>
      </c>
    </row>
    <row r="180" spans="1:3" ht="15.75">
      <c r="A180" s="711">
        <v>6629</v>
      </c>
      <c r="B180" s="727" t="s">
        <v>975</v>
      </c>
      <c r="C180" s="711">
        <v>6629</v>
      </c>
    </row>
    <row r="181" spans="1:3" ht="15.75">
      <c r="A181" s="728">
        <v>7701</v>
      </c>
      <c r="B181" s="714" t="s">
        <v>976</v>
      </c>
      <c r="C181" s="728">
        <v>7701</v>
      </c>
    </row>
    <row r="182" spans="1:3" ht="15.75">
      <c r="A182" s="711">
        <v>7708</v>
      </c>
      <c r="B182" s="714" t="s">
        <v>977</v>
      </c>
      <c r="C182" s="711">
        <v>7708</v>
      </c>
    </row>
    <row r="183" spans="1:3" ht="15.75">
      <c r="A183" s="711">
        <v>7711</v>
      </c>
      <c r="B183" s="717" t="s">
        <v>978</v>
      </c>
      <c r="C183" s="711">
        <v>7711</v>
      </c>
    </row>
    <row r="184" spans="1:3" ht="15.75">
      <c r="A184" s="711">
        <v>7712</v>
      </c>
      <c r="B184" s="714" t="s">
        <v>979</v>
      </c>
      <c r="C184" s="711">
        <v>7712</v>
      </c>
    </row>
    <row r="185" spans="1:3" ht="15.75">
      <c r="A185" s="711">
        <v>7713</v>
      </c>
      <c r="B185" s="729" t="s">
        <v>980</v>
      </c>
      <c r="C185" s="711">
        <v>7713</v>
      </c>
    </row>
    <row r="186" spans="1:3" ht="15.75">
      <c r="A186" s="711">
        <v>7714</v>
      </c>
      <c r="B186" s="713" t="s">
        <v>981</v>
      </c>
      <c r="C186" s="711">
        <v>7714</v>
      </c>
    </row>
    <row r="187" spans="1:3" ht="15.75">
      <c r="A187" s="711">
        <v>7718</v>
      </c>
      <c r="B187" s="714" t="s">
        <v>982</v>
      </c>
      <c r="C187" s="711">
        <v>7718</v>
      </c>
    </row>
    <row r="188" spans="1:3" ht="15.75">
      <c r="A188" s="711">
        <v>7719</v>
      </c>
      <c r="B188" s="715" t="s">
        <v>983</v>
      </c>
      <c r="C188" s="711">
        <v>7719</v>
      </c>
    </row>
    <row r="189" spans="1:3" ht="15.75">
      <c r="A189" s="711">
        <v>7731</v>
      </c>
      <c r="B189" s="714" t="s">
        <v>984</v>
      </c>
      <c r="C189" s="711">
        <v>7731</v>
      </c>
    </row>
    <row r="190" spans="1:3" ht="15.75">
      <c r="A190" s="711">
        <v>7732</v>
      </c>
      <c r="B190" s="715" t="s">
        <v>985</v>
      </c>
      <c r="C190" s="711">
        <v>7732</v>
      </c>
    </row>
    <row r="191" spans="1:3" ht="15.75">
      <c r="A191" s="711">
        <v>7733</v>
      </c>
      <c r="B191" s="715" t="s">
        <v>986</v>
      </c>
      <c r="C191" s="711">
        <v>7733</v>
      </c>
    </row>
    <row r="192" spans="1:3" ht="15.75">
      <c r="A192" s="711">
        <v>7735</v>
      </c>
      <c r="B192" s="715" t="s">
        <v>987</v>
      </c>
      <c r="C192" s="711">
        <v>7735</v>
      </c>
    </row>
    <row r="193" spans="1:3" ht="15.75">
      <c r="A193" s="711">
        <v>7736</v>
      </c>
      <c r="B193" s="714" t="s">
        <v>988</v>
      </c>
      <c r="C193" s="711">
        <v>7736</v>
      </c>
    </row>
    <row r="194" spans="1:3" ht="15.75">
      <c r="A194" s="711">
        <v>7737</v>
      </c>
      <c r="B194" s="715" t="s">
        <v>989</v>
      </c>
      <c r="C194" s="711">
        <v>7737</v>
      </c>
    </row>
    <row r="195" spans="1:3" ht="15.75">
      <c r="A195" s="711">
        <v>7738</v>
      </c>
      <c r="B195" s="715" t="s">
        <v>990</v>
      </c>
      <c r="C195" s="711">
        <v>7738</v>
      </c>
    </row>
    <row r="196" spans="1:3" ht="15.75">
      <c r="A196" s="711">
        <v>7739</v>
      </c>
      <c r="B196" s="719" t="s">
        <v>991</v>
      </c>
      <c r="C196" s="711">
        <v>7739</v>
      </c>
    </row>
    <row r="197" spans="1:3" ht="15.75">
      <c r="A197" s="711">
        <v>7740</v>
      </c>
      <c r="B197" s="719" t="s">
        <v>992</v>
      </c>
      <c r="C197" s="711">
        <v>7740</v>
      </c>
    </row>
    <row r="198" spans="1:3" ht="15.75">
      <c r="A198" s="711">
        <v>7741</v>
      </c>
      <c r="B198" s="715" t="s">
        <v>993</v>
      </c>
      <c r="C198" s="711">
        <v>7741</v>
      </c>
    </row>
    <row r="199" spans="1:3" ht="15.75">
      <c r="A199" s="711">
        <v>7742</v>
      </c>
      <c r="B199" s="715" t="s">
        <v>994</v>
      </c>
      <c r="C199" s="711">
        <v>7742</v>
      </c>
    </row>
    <row r="200" spans="1:3" ht="15.75">
      <c r="A200" s="711">
        <v>7743</v>
      </c>
      <c r="B200" s="715" t="s">
        <v>995</v>
      </c>
      <c r="C200" s="711">
        <v>7743</v>
      </c>
    </row>
    <row r="201" spans="1:3" ht="15.75">
      <c r="A201" s="711">
        <v>7744</v>
      </c>
      <c r="B201" s="727" t="s">
        <v>996</v>
      </c>
      <c r="C201" s="711">
        <v>7744</v>
      </c>
    </row>
    <row r="202" spans="1:3" ht="15.75">
      <c r="A202" s="711">
        <v>7745</v>
      </c>
      <c r="B202" s="715" t="s">
        <v>997</v>
      </c>
      <c r="C202" s="711">
        <v>7745</v>
      </c>
    </row>
    <row r="203" spans="1:3" ht="15.75">
      <c r="A203" s="711">
        <v>7746</v>
      </c>
      <c r="B203" s="715" t="s">
        <v>998</v>
      </c>
      <c r="C203" s="711">
        <v>7746</v>
      </c>
    </row>
    <row r="204" spans="1:3" ht="15.75">
      <c r="A204" s="711">
        <v>7747</v>
      </c>
      <c r="B204" s="714" t="s">
        <v>999</v>
      </c>
      <c r="C204" s="711">
        <v>7747</v>
      </c>
    </row>
    <row r="205" spans="1:3" ht="15.75">
      <c r="A205" s="711">
        <v>7748</v>
      </c>
      <c r="B205" s="717" t="s">
        <v>1000</v>
      </c>
      <c r="C205" s="711">
        <v>7748</v>
      </c>
    </row>
    <row r="206" spans="1:3" ht="15.75">
      <c r="A206" s="711">
        <v>7751</v>
      </c>
      <c r="B206" s="715" t="s">
        <v>96</v>
      </c>
      <c r="C206" s="711">
        <v>7751</v>
      </c>
    </row>
    <row r="207" spans="1:3" ht="15.75">
      <c r="A207" s="711">
        <v>7752</v>
      </c>
      <c r="B207" s="715" t="s">
        <v>97</v>
      </c>
      <c r="C207" s="711">
        <v>7752</v>
      </c>
    </row>
    <row r="208" spans="1:3" ht="15.75">
      <c r="A208" s="711">
        <v>7755</v>
      </c>
      <c r="B208" s="716" t="s">
        <v>98</v>
      </c>
      <c r="C208" s="711">
        <v>7755</v>
      </c>
    </row>
    <row r="209" spans="1:3" ht="15.75">
      <c r="A209" s="711">
        <v>7758</v>
      </c>
      <c r="B209" s="714" t="s">
        <v>99</v>
      </c>
      <c r="C209" s="711">
        <v>7758</v>
      </c>
    </row>
    <row r="210" spans="1:3" ht="15.75">
      <c r="A210" s="711">
        <v>7759</v>
      </c>
      <c r="B210" s="715" t="s">
        <v>100</v>
      </c>
      <c r="C210" s="711">
        <v>7759</v>
      </c>
    </row>
    <row r="211" spans="1:3" ht="15.75">
      <c r="A211" s="711">
        <v>7761</v>
      </c>
      <c r="B211" s="714" t="s">
        <v>101</v>
      </c>
      <c r="C211" s="711">
        <v>7761</v>
      </c>
    </row>
    <row r="212" spans="1:3" ht="15.75">
      <c r="A212" s="711">
        <v>7762</v>
      </c>
      <c r="B212" s="714" t="s">
        <v>102</v>
      </c>
      <c r="C212" s="711">
        <v>7762</v>
      </c>
    </row>
    <row r="213" spans="1:3" ht="15.75">
      <c r="A213" s="711">
        <v>7768</v>
      </c>
      <c r="B213" s="714" t="s">
        <v>103</v>
      </c>
      <c r="C213" s="711">
        <v>7768</v>
      </c>
    </row>
    <row r="214" spans="1:3" ht="15.75">
      <c r="A214" s="711">
        <v>8801</v>
      </c>
      <c r="B214" s="717" t="s">
        <v>104</v>
      </c>
      <c r="C214" s="711">
        <v>8801</v>
      </c>
    </row>
    <row r="215" spans="1:3" ht="15.75">
      <c r="A215" s="711">
        <v>8802</v>
      </c>
      <c r="B215" s="714" t="s">
        <v>105</v>
      </c>
      <c r="C215" s="711">
        <v>8802</v>
      </c>
    </row>
    <row r="216" spans="1:3" ht="15.75">
      <c r="A216" s="711">
        <v>8803</v>
      </c>
      <c r="B216" s="714" t="s">
        <v>106</v>
      </c>
      <c r="C216" s="711">
        <v>8803</v>
      </c>
    </row>
    <row r="217" spans="1:3" ht="15.75">
      <c r="A217" s="711">
        <v>8804</v>
      </c>
      <c r="B217" s="714" t="s">
        <v>107</v>
      </c>
      <c r="C217" s="711">
        <v>8804</v>
      </c>
    </row>
    <row r="218" spans="1:3" ht="15.75">
      <c r="A218" s="711">
        <v>8805</v>
      </c>
      <c r="B218" s="716" t="s">
        <v>108</v>
      </c>
      <c r="C218" s="711">
        <v>8805</v>
      </c>
    </row>
    <row r="219" spans="1:3" ht="15.75">
      <c r="A219" s="711">
        <v>8807</v>
      </c>
      <c r="B219" s="722" t="s">
        <v>109</v>
      </c>
      <c r="C219" s="711">
        <v>8807</v>
      </c>
    </row>
    <row r="220" spans="1:3" ht="15.75">
      <c r="A220" s="711">
        <v>8808</v>
      </c>
      <c r="B220" s="715" t="s">
        <v>110</v>
      </c>
      <c r="C220" s="711">
        <v>8808</v>
      </c>
    </row>
    <row r="221" spans="1:3" ht="15.75">
      <c r="A221" s="711">
        <v>8809</v>
      </c>
      <c r="B221" s="715" t="s">
        <v>111</v>
      </c>
      <c r="C221" s="711">
        <v>8809</v>
      </c>
    </row>
    <row r="222" spans="1:3" ht="15.75">
      <c r="A222" s="711">
        <v>8811</v>
      </c>
      <c r="B222" s="714" t="s">
        <v>112</v>
      </c>
      <c r="C222" s="711">
        <v>8811</v>
      </c>
    </row>
    <row r="223" spans="1:3" ht="15.75">
      <c r="A223" s="711">
        <v>8813</v>
      </c>
      <c r="B223" s="715" t="s">
        <v>113</v>
      </c>
      <c r="C223" s="711">
        <v>8813</v>
      </c>
    </row>
    <row r="224" spans="1:3" ht="15.75">
      <c r="A224" s="711">
        <v>8814</v>
      </c>
      <c r="B224" s="714" t="s">
        <v>114</v>
      </c>
      <c r="C224" s="711">
        <v>8814</v>
      </c>
    </row>
    <row r="225" spans="1:3" ht="15.75">
      <c r="A225" s="711">
        <v>8815</v>
      </c>
      <c r="B225" s="714" t="s">
        <v>115</v>
      </c>
      <c r="C225" s="711">
        <v>8815</v>
      </c>
    </row>
    <row r="226" spans="1:3" ht="15.75">
      <c r="A226" s="711">
        <v>8816</v>
      </c>
      <c r="B226" s="715" t="s">
        <v>116</v>
      </c>
      <c r="C226" s="711">
        <v>8816</v>
      </c>
    </row>
    <row r="227" spans="1:3" ht="15.75">
      <c r="A227" s="711">
        <v>8817</v>
      </c>
      <c r="B227" s="715" t="s">
        <v>117</v>
      </c>
      <c r="C227" s="711">
        <v>8817</v>
      </c>
    </row>
    <row r="228" spans="1:3" ht="15.75">
      <c r="A228" s="711">
        <v>8821</v>
      </c>
      <c r="B228" s="715" t="s">
        <v>118</v>
      </c>
      <c r="C228" s="711">
        <v>8821</v>
      </c>
    </row>
    <row r="229" spans="1:3" ht="15.75">
      <c r="A229" s="711">
        <v>8824</v>
      </c>
      <c r="B229" s="717" t="s">
        <v>119</v>
      </c>
      <c r="C229" s="711">
        <v>8824</v>
      </c>
    </row>
    <row r="230" spans="1:3" ht="15.75">
      <c r="A230" s="711">
        <v>8825</v>
      </c>
      <c r="B230" s="717" t="s">
        <v>120</v>
      </c>
      <c r="C230" s="711">
        <v>8825</v>
      </c>
    </row>
    <row r="231" spans="1:3" ht="15.75">
      <c r="A231" s="711">
        <v>8826</v>
      </c>
      <c r="B231" s="717" t="s">
        <v>121</v>
      </c>
      <c r="C231" s="711">
        <v>8826</v>
      </c>
    </row>
    <row r="232" spans="1:3" ht="15.75">
      <c r="A232" s="711">
        <v>8827</v>
      </c>
      <c r="B232" s="717" t="s">
        <v>122</v>
      </c>
      <c r="C232" s="711">
        <v>8827</v>
      </c>
    </row>
    <row r="233" spans="1:3" ht="15.75">
      <c r="A233" s="711">
        <v>8828</v>
      </c>
      <c r="B233" s="714" t="s">
        <v>123</v>
      </c>
      <c r="C233" s="711">
        <v>8828</v>
      </c>
    </row>
    <row r="234" spans="1:3" ht="15.75">
      <c r="A234" s="711">
        <v>8829</v>
      </c>
      <c r="B234" s="714" t="s">
        <v>124</v>
      </c>
      <c r="C234" s="711">
        <v>8829</v>
      </c>
    </row>
    <row r="235" spans="1:3" ht="15.75">
      <c r="A235" s="711">
        <v>8831</v>
      </c>
      <c r="B235" s="714" t="s">
        <v>125</v>
      </c>
      <c r="C235" s="711">
        <v>8831</v>
      </c>
    </row>
    <row r="236" spans="1:3" ht="15.75">
      <c r="A236" s="711">
        <v>8832</v>
      </c>
      <c r="B236" s="715" t="s">
        <v>126</v>
      </c>
      <c r="C236" s="711">
        <v>8832</v>
      </c>
    </row>
    <row r="237" spans="1:3" ht="15.75">
      <c r="A237" s="711">
        <v>8833</v>
      </c>
      <c r="B237" s="714" t="s">
        <v>127</v>
      </c>
      <c r="C237" s="711">
        <v>8833</v>
      </c>
    </row>
    <row r="238" spans="1:3" ht="15.75">
      <c r="A238" s="711">
        <v>8834</v>
      </c>
      <c r="B238" s="715" t="s">
        <v>128</v>
      </c>
      <c r="C238" s="711">
        <v>8834</v>
      </c>
    </row>
    <row r="239" spans="1:3" ht="15.75">
      <c r="A239" s="711">
        <v>8835</v>
      </c>
      <c r="B239" s="715" t="s">
        <v>1102</v>
      </c>
      <c r="C239" s="711">
        <v>8835</v>
      </c>
    </row>
    <row r="240" spans="1:3" ht="15.75">
      <c r="A240" s="711">
        <v>8836</v>
      </c>
      <c r="B240" s="714" t="s">
        <v>1103</v>
      </c>
      <c r="C240" s="711">
        <v>8836</v>
      </c>
    </row>
    <row r="241" spans="1:3" ht="15.75">
      <c r="A241" s="711">
        <v>8837</v>
      </c>
      <c r="B241" s="714" t="s">
        <v>1104</v>
      </c>
      <c r="C241" s="711">
        <v>8837</v>
      </c>
    </row>
    <row r="242" spans="1:3" ht="15.75">
      <c r="A242" s="711">
        <v>8838</v>
      </c>
      <c r="B242" s="714" t="s">
        <v>1105</v>
      </c>
      <c r="C242" s="711">
        <v>8838</v>
      </c>
    </row>
    <row r="243" spans="1:3" ht="15.75">
      <c r="A243" s="711">
        <v>8839</v>
      </c>
      <c r="B243" s="715" t="s">
        <v>1106</v>
      </c>
      <c r="C243" s="711">
        <v>8839</v>
      </c>
    </row>
    <row r="244" spans="1:3" ht="15.75">
      <c r="A244" s="711">
        <v>8845</v>
      </c>
      <c r="B244" s="716" t="s">
        <v>1107</v>
      </c>
      <c r="C244" s="711">
        <v>8845</v>
      </c>
    </row>
    <row r="245" spans="1:3" ht="15.75">
      <c r="A245" s="711">
        <v>8848</v>
      </c>
      <c r="B245" s="722" t="s">
        <v>1108</v>
      </c>
      <c r="C245" s="711">
        <v>8848</v>
      </c>
    </row>
    <row r="246" spans="1:3" ht="15.75">
      <c r="A246" s="711">
        <v>8849</v>
      </c>
      <c r="B246" s="714" t="s">
        <v>1109</v>
      </c>
      <c r="C246" s="711">
        <v>8849</v>
      </c>
    </row>
    <row r="247" spans="1:3" ht="15.75">
      <c r="A247" s="711">
        <v>8851</v>
      </c>
      <c r="B247" s="714" t="s">
        <v>1110</v>
      </c>
      <c r="C247" s="711">
        <v>8851</v>
      </c>
    </row>
    <row r="248" spans="1:3" ht="15.75">
      <c r="A248" s="711">
        <v>8852</v>
      </c>
      <c r="B248" s="714" t="s">
        <v>1111</v>
      </c>
      <c r="C248" s="711">
        <v>8852</v>
      </c>
    </row>
    <row r="249" spans="1:3" ht="15.75">
      <c r="A249" s="711">
        <v>8853</v>
      </c>
      <c r="B249" s="714" t="s">
        <v>1112</v>
      </c>
      <c r="C249" s="711">
        <v>8853</v>
      </c>
    </row>
    <row r="250" spans="1:3" ht="15.75">
      <c r="A250" s="711">
        <v>8855</v>
      </c>
      <c r="B250" s="716" t="s">
        <v>1113</v>
      </c>
      <c r="C250" s="711">
        <v>8855</v>
      </c>
    </row>
    <row r="251" spans="1:3" ht="15.75">
      <c r="A251" s="711">
        <v>8858</v>
      </c>
      <c r="B251" s="727" t="s">
        <v>1114</v>
      </c>
      <c r="C251" s="711">
        <v>8858</v>
      </c>
    </row>
    <row r="252" spans="1:3" ht="15.75">
      <c r="A252" s="711">
        <v>8859</v>
      </c>
      <c r="B252" s="715" t="s">
        <v>1115</v>
      </c>
      <c r="C252" s="711">
        <v>8859</v>
      </c>
    </row>
    <row r="253" spans="1:3" ht="15.75">
      <c r="A253" s="711">
        <v>8861</v>
      </c>
      <c r="B253" s="714" t="s">
        <v>1116</v>
      </c>
      <c r="C253" s="711">
        <v>8861</v>
      </c>
    </row>
    <row r="254" spans="1:3" ht="15.75">
      <c r="A254" s="711">
        <v>8862</v>
      </c>
      <c r="B254" s="715" t="s">
        <v>1117</v>
      </c>
      <c r="C254" s="711">
        <v>8862</v>
      </c>
    </row>
    <row r="255" spans="1:3" ht="15.75">
      <c r="A255" s="711">
        <v>8863</v>
      </c>
      <c r="B255" s="715" t="s">
        <v>1118</v>
      </c>
      <c r="C255" s="711">
        <v>8863</v>
      </c>
    </row>
    <row r="256" spans="1:3" ht="15.75">
      <c r="A256" s="711">
        <v>8864</v>
      </c>
      <c r="B256" s="714" t="s">
        <v>1119</v>
      </c>
      <c r="C256" s="711">
        <v>8864</v>
      </c>
    </row>
    <row r="257" spans="1:3" ht="15.75">
      <c r="A257" s="711">
        <v>8865</v>
      </c>
      <c r="B257" s="715" t="s">
        <v>1120</v>
      </c>
      <c r="C257" s="711">
        <v>8865</v>
      </c>
    </row>
    <row r="258" spans="1:3" ht="15.75">
      <c r="A258" s="711">
        <v>8866</v>
      </c>
      <c r="B258" s="715" t="s">
        <v>1800</v>
      </c>
      <c r="C258" s="711">
        <v>8866</v>
      </c>
    </row>
    <row r="259" spans="1:3" ht="15.75">
      <c r="A259" s="711">
        <v>8867</v>
      </c>
      <c r="B259" s="715" t="s">
        <v>1801</v>
      </c>
      <c r="C259" s="711">
        <v>8867</v>
      </c>
    </row>
    <row r="260" spans="1:3" ht="15.75">
      <c r="A260" s="711">
        <v>8868</v>
      </c>
      <c r="B260" s="715" t="s">
        <v>1802</v>
      </c>
      <c r="C260" s="711">
        <v>8868</v>
      </c>
    </row>
    <row r="261" spans="1:3" ht="15.75">
      <c r="A261" s="711">
        <v>8869</v>
      </c>
      <c r="B261" s="714" t="s">
        <v>1803</v>
      </c>
      <c r="C261" s="711">
        <v>8869</v>
      </c>
    </row>
    <row r="262" spans="1:3" ht="15.75">
      <c r="A262" s="711">
        <v>8871</v>
      </c>
      <c r="B262" s="715" t="s">
        <v>1804</v>
      </c>
      <c r="C262" s="711">
        <v>8871</v>
      </c>
    </row>
    <row r="263" spans="1:3" ht="15.75">
      <c r="A263" s="711">
        <v>8872</v>
      </c>
      <c r="B263" s="715" t="s">
        <v>1128</v>
      </c>
      <c r="C263" s="711">
        <v>8872</v>
      </c>
    </row>
    <row r="264" spans="1:3" ht="15.75">
      <c r="A264" s="711">
        <v>8873</v>
      </c>
      <c r="B264" s="715" t="s">
        <v>1129</v>
      </c>
      <c r="C264" s="711">
        <v>8873</v>
      </c>
    </row>
    <row r="265" spans="1:3" ht="15.75">
      <c r="A265" s="711">
        <v>8875</v>
      </c>
      <c r="B265" s="715" t="s">
        <v>1130</v>
      </c>
      <c r="C265" s="711">
        <v>8875</v>
      </c>
    </row>
    <row r="266" spans="1:3" ht="15.75">
      <c r="A266" s="711">
        <v>8876</v>
      </c>
      <c r="B266" s="715" t="s">
        <v>1131</v>
      </c>
      <c r="C266" s="711">
        <v>8876</v>
      </c>
    </row>
    <row r="267" spans="1:3" ht="15.75">
      <c r="A267" s="711">
        <v>8877</v>
      </c>
      <c r="B267" s="714" t="s">
        <v>1132</v>
      </c>
      <c r="C267" s="711">
        <v>8877</v>
      </c>
    </row>
    <row r="268" spans="1:3" ht="15.75">
      <c r="A268" s="711">
        <v>8878</v>
      </c>
      <c r="B268" s="727" t="s">
        <v>1133</v>
      </c>
      <c r="C268" s="711">
        <v>8878</v>
      </c>
    </row>
    <row r="269" spans="1:3" ht="15.75">
      <c r="A269" s="711">
        <v>8885</v>
      </c>
      <c r="B269" s="717" t="s">
        <v>1134</v>
      </c>
      <c r="C269" s="711">
        <v>8885</v>
      </c>
    </row>
    <row r="270" spans="1:3" ht="15.75">
      <c r="A270" s="711">
        <v>8888</v>
      </c>
      <c r="B270" s="714" t="s">
        <v>1135</v>
      </c>
      <c r="C270" s="711">
        <v>8888</v>
      </c>
    </row>
    <row r="271" spans="1:3" ht="15.75">
      <c r="A271" s="711">
        <v>8897</v>
      </c>
      <c r="B271" s="714" t="s">
        <v>1136</v>
      </c>
      <c r="C271" s="711">
        <v>8897</v>
      </c>
    </row>
    <row r="272" spans="1:3" ht="15.75">
      <c r="A272" s="711">
        <v>8898</v>
      </c>
      <c r="B272" s="714" t="s">
        <v>1137</v>
      </c>
      <c r="C272" s="711">
        <v>8898</v>
      </c>
    </row>
    <row r="273" spans="1:3" ht="15.75">
      <c r="A273" s="711">
        <v>9910</v>
      </c>
      <c r="B273" s="717" t="s">
        <v>1138</v>
      </c>
      <c r="C273" s="711">
        <v>9910</v>
      </c>
    </row>
    <row r="274" spans="1:3" ht="15.75">
      <c r="A274" s="711">
        <v>9997</v>
      </c>
      <c r="B274" s="714" t="s">
        <v>1139</v>
      </c>
      <c r="C274" s="711">
        <v>9997</v>
      </c>
    </row>
    <row r="275" spans="1:3" ht="15.75">
      <c r="A275" s="711">
        <v>9998</v>
      </c>
      <c r="B275" s="714" t="s">
        <v>1140</v>
      </c>
      <c r="C275" s="711">
        <v>9998</v>
      </c>
    </row>
    <row r="276" ht="14.25"/>
    <row r="277" ht="14.25"/>
    <row r="278" ht="14.25"/>
    <row r="279" ht="14.25"/>
    <row r="280" spans="1:2" ht="14.25">
      <c r="A280" s="630" t="s">
        <v>1675</v>
      </c>
      <c r="B280" s="631" t="s">
        <v>1680</v>
      </c>
    </row>
    <row r="281" spans="1:2" ht="14.25">
      <c r="A281" s="705" t="s">
        <v>1141</v>
      </c>
      <c r="B281" s="706"/>
    </row>
    <row r="282" spans="1:2" ht="14.25">
      <c r="A282" s="707" t="s">
        <v>1142</v>
      </c>
      <c r="B282" s="708" t="s">
        <v>1143</v>
      </c>
    </row>
    <row r="283" spans="1:2" ht="14.25">
      <c r="A283" s="707" t="s">
        <v>1144</v>
      </c>
      <c r="B283" s="708" t="s">
        <v>1145</v>
      </c>
    </row>
    <row r="284" spans="1:2" ht="14.25">
      <c r="A284" s="707" t="s">
        <v>1146</v>
      </c>
      <c r="B284" s="708" t="s">
        <v>1147</v>
      </c>
    </row>
    <row r="285" spans="1:2" ht="14.25">
      <c r="A285" s="707" t="s">
        <v>1148</v>
      </c>
      <c r="B285" s="708" t="s">
        <v>1149</v>
      </c>
    </row>
    <row r="286" spans="1:2" ht="14.25">
      <c r="A286" s="707" t="s">
        <v>1150</v>
      </c>
      <c r="B286" s="708" t="s">
        <v>1151</v>
      </c>
    </row>
    <row r="287" spans="1:2" ht="14.25">
      <c r="A287" s="707" t="s">
        <v>1152</v>
      </c>
      <c r="B287" s="708" t="s">
        <v>1153</v>
      </c>
    </row>
    <row r="288" spans="1:2" ht="14.25">
      <c r="A288" s="707" t="s">
        <v>1154</v>
      </c>
      <c r="B288" s="708" t="s">
        <v>1155</v>
      </c>
    </row>
    <row r="289" spans="1:2" ht="14.25">
      <c r="A289" s="707" t="s">
        <v>1156</v>
      </c>
      <c r="B289" s="708" t="s">
        <v>1157</v>
      </c>
    </row>
    <row r="290" spans="1:2" ht="14.25">
      <c r="A290" s="707" t="s">
        <v>1158</v>
      </c>
      <c r="B290" s="708" t="s">
        <v>1159</v>
      </c>
    </row>
    <row r="291" ht="14.25"/>
    <row r="292" ht="14.25"/>
    <row r="293" spans="1:2" ht="14.25">
      <c r="A293" s="630" t="s">
        <v>1675</v>
      </c>
      <c r="B293" s="631" t="s">
        <v>1679</v>
      </c>
    </row>
    <row r="294" ht="15.75">
      <c r="B294" s="591" t="s">
        <v>1676</v>
      </c>
    </row>
    <row r="295" ht="18.75" thickBot="1">
      <c r="B295" s="591" t="s">
        <v>1677</v>
      </c>
    </row>
    <row r="296" spans="1:2" ht="16.5">
      <c r="A296" s="632" t="s">
        <v>1160</v>
      </c>
      <c r="B296" s="633" t="s">
        <v>1161</v>
      </c>
    </row>
    <row r="297" spans="1:2" ht="16.5">
      <c r="A297" s="634" t="s">
        <v>1162</v>
      </c>
      <c r="B297" s="635" t="s">
        <v>1163</v>
      </c>
    </row>
    <row r="298" spans="1:2" ht="16.5">
      <c r="A298" s="634" t="s">
        <v>1164</v>
      </c>
      <c r="B298" s="636" t="s">
        <v>1165</v>
      </c>
    </row>
    <row r="299" spans="1:2" ht="16.5">
      <c r="A299" s="634" t="s">
        <v>1166</v>
      </c>
      <c r="B299" s="636" t="s">
        <v>1167</v>
      </c>
    </row>
    <row r="300" spans="1:2" ht="16.5">
      <c r="A300" s="634" t="s">
        <v>1168</v>
      </c>
      <c r="B300" s="636" t="s">
        <v>1169</v>
      </c>
    </row>
    <row r="301" spans="1:2" ht="16.5">
      <c r="A301" s="634" t="s">
        <v>1170</v>
      </c>
      <c r="B301" s="636" t="s">
        <v>1171</v>
      </c>
    </row>
    <row r="302" spans="1:2" ht="16.5">
      <c r="A302" s="634" t="s">
        <v>1172</v>
      </c>
      <c r="B302" s="636" t="s">
        <v>1173</v>
      </c>
    </row>
    <row r="303" spans="1:2" ht="16.5">
      <c r="A303" s="634" t="s">
        <v>1174</v>
      </c>
      <c r="B303" s="636" t="s">
        <v>1175</v>
      </c>
    </row>
    <row r="304" spans="1:2" ht="16.5">
      <c r="A304" s="634" t="s">
        <v>1176</v>
      </c>
      <c r="B304" s="636" t="s">
        <v>1177</v>
      </c>
    </row>
    <row r="305" spans="1:2" ht="16.5">
      <c r="A305" s="634" t="s">
        <v>1178</v>
      </c>
      <c r="B305" s="636" t="s">
        <v>1179</v>
      </c>
    </row>
    <row r="306" spans="1:2" ht="16.5">
      <c r="A306" s="634" t="s">
        <v>1180</v>
      </c>
      <c r="B306" s="636" t="s">
        <v>1181</v>
      </c>
    </row>
    <row r="307" spans="1:2" ht="16.5">
      <c r="A307" s="634" t="s">
        <v>1182</v>
      </c>
      <c r="B307" s="637" t="s">
        <v>1183</v>
      </c>
    </row>
    <row r="308" spans="1:2" ht="16.5">
      <c r="A308" s="634" t="s">
        <v>1184</v>
      </c>
      <c r="B308" s="637" t="s">
        <v>1185</v>
      </c>
    </row>
    <row r="309" spans="1:2" ht="16.5">
      <c r="A309" s="634" t="s">
        <v>1186</v>
      </c>
      <c r="B309" s="636" t="s">
        <v>1187</v>
      </c>
    </row>
    <row r="310" spans="1:2" ht="16.5">
      <c r="A310" s="634" t="s">
        <v>1188</v>
      </c>
      <c r="B310" s="636" t="s">
        <v>1189</v>
      </c>
    </row>
    <row r="311" spans="1:2" ht="16.5">
      <c r="A311" s="634" t="s">
        <v>1190</v>
      </c>
      <c r="B311" s="636" t="s">
        <v>1191</v>
      </c>
    </row>
    <row r="312" spans="1:2" ht="16.5">
      <c r="A312" s="634" t="s">
        <v>1192</v>
      </c>
      <c r="B312" s="636" t="s">
        <v>1193</v>
      </c>
    </row>
    <row r="313" spans="1:2" ht="16.5">
      <c r="A313" s="634" t="s">
        <v>1194</v>
      </c>
      <c r="B313" s="636" t="s">
        <v>1195</v>
      </c>
    </row>
    <row r="314" spans="1:2" ht="16.5">
      <c r="A314" s="638" t="s">
        <v>1196</v>
      </c>
      <c r="B314" s="636" t="s">
        <v>1197</v>
      </c>
    </row>
    <row r="315" spans="1:2" ht="16.5">
      <c r="A315" s="638" t="s">
        <v>1198</v>
      </c>
      <c r="B315" s="636" t="s">
        <v>1199</v>
      </c>
    </row>
    <row r="316" spans="1:2" ht="16.5">
      <c r="A316" s="638" t="s">
        <v>1200</v>
      </c>
      <c r="B316" s="636" t="s">
        <v>1201</v>
      </c>
    </row>
    <row r="317" spans="1:2" s="592" customFormat="1" ht="16.5">
      <c r="A317" s="639" t="s">
        <v>1202</v>
      </c>
      <c r="B317" s="640" t="s">
        <v>1203</v>
      </c>
    </row>
    <row r="318" spans="1:2" ht="16.5">
      <c r="A318" s="638" t="s">
        <v>1204</v>
      </c>
      <c r="B318" s="636" t="s">
        <v>1205</v>
      </c>
    </row>
    <row r="319" spans="1:2" ht="30">
      <c r="A319" s="641" t="s">
        <v>1206</v>
      </c>
      <c r="B319" s="642" t="s">
        <v>58</v>
      </c>
    </row>
    <row r="320" spans="1:2" ht="16.5">
      <c r="A320" s="643" t="s">
        <v>59</v>
      </c>
      <c r="B320" s="644" t="s">
        <v>60</v>
      </c>
    </row>
    <row r="321" spans="1:2" ht="16.5">
      <c r="A321" s="643" t="s">
        <v>61</v>
      </c>
      <c r="B321" s="644" t="s">
        <v>62</v>
      </c>
    </row>
    <row r="322" spans="1:2" ht="16.5">
      <c r="A322" s="638" t="s">
        <v>63</v>
      </c>
      <c r="B322" s="636" t="s">
        <v>64</v>
      </c>
    </row>
    <row r="323" spans="1:2" ht="16.5">
      <c r="A323" s="638" t="s">
        <v>65</v>
      </c>
      <c r="B323" s="636" t="s">
        <v>66</v>
      </c>
    </row>
    <row r="324" spans="1:2" ht="16.5">
      <c r="A324" s="638" t="s">
        <v>67</v>
      </c>
      <c r="B324" s="636" t="s">
        <v>68</v>
      </c>
    </row>
    <row r="325" spans="1:2" ht="16.5">
      <c r="A325" s="638" t="s">
        <v>69</v>
      </c>
      <c r="B325" s="636" t="s">
        <v>70</v>
      </c>
    </row>
    <row r="326" spans="1:2" ht="16.5">
      <c r="A326" s="638" t="s">
        <v>71</v>
      </c>
      <c r="B326" s="636" t="s">
        <v>72</v>
      </c>
    </row>
    <row r="327" spans="1:2" ht="16.5">
      <c r="A327" s="638" t="s">
        <v>73</v>
      </c>
      <c r="B327" s="636" t="s">
        <v>74</v>
      </c>
    </row>
    <row r="328" spans="1:2" ht="16.5">
      <c r="A328" s="638" t="s">
        <v>75</v>
      </c>
      <c r="B328" s="644" t="s">
        <v>76</v>
      </c>
    </row>
    <row r="329" spans="1:2" ht="16.5">
      <c r="A329" s="638" t="s">
        <v>77</v>
      </c>
      <c r="B329" s="644" t="s">
        <v>78</v>
      </c>
    </row>
    <row r="330" spans="1:2" ht="16.5">
      <c r="A330" s="638" t="s">
        <v>79</v>
      </c>
      <c r="B330" s="644" t="s">
        <v>80</v>
      </c>
    </row>
    <row r="331" spans="1:2" ht="16.5">
      <c r="A331" s="638" t="s">
        <v>81</v>
      </c>
      <c r="B331" s="636" t="s">
        <v>82</v>
      </c>
    </row>
    <row r="332" spans="1:2" ht="16.5">
      <c r="A332" s="638" t="s">
        <v>83</v>
      </c>
      <c r="B332" s="636" t="s">
        <v>84</v>
      </c>
    </row>
    <row r="333" spans="1:2" ht="16.5">
      <c r="A333" s="638" t="s">
        <v>85</v>
      </c>
      <c r="B333" s="644" t="s">
        <v>86</v>
      </c>
    </row>
    <row r="334" spans="1:2" ht="16.5">
      <c r="A334" s="638" t="s">
        <v>87</v>
      </c>
      <c r="B334" s="636" t="s">
        <v>88</v>
      </c>
    </row>
    <row r="335" spans="1:2" ht="16.5">
      <c r="A335" s="638" t="s">
        <v>89</v>
      </c>
      <c r="B335" s="636" t="s">
        <v>90</v>
      </c>
    </row>
    <row r="336" spans="1:2" ht="16.5">
      <c r="A336" s="638" t="s">
        <v>91</v>
      </c>
      <c r="B336" s="636" t="s">
        <v>92</v>
      </c>
    </row>
    <row r="337" spans="1:2" ht="16.5">
      <c r="A337" s="638" t="s">
        <v>93</v>
      </c>
      <c r="B337" s="636" t="s">
        <v>94</v>
      </c>
    </row>
    <row r="338" spans="1:2" ht="16.5">
      <c r="A338" s="638" t="s">
        <v>95</v>
      </c>
      <c r="B338" s="636" t="s">
        <v>907</v>
      </c>
    </row>
    <row r="339" spans="1:2" ht="16.5">
      <c r="A339" s="638" t="s">
        <v>908</v>
      </c>
      <c r="B339" s="636" t="s">
        <v>909</v>
      </c>
    </row>
    <row r="340" spans="1:2" ht="16.5">
      <c r="A340" s="645" t="s">
        <v>910</v>
      </c>
      <c r="B340" s="646" t="s">
        <v>911</v>
      </c>
    </row>
    <row r="341" spans="1:2" s="592" customFormat="1" ht="16.5">
      <c r="A341" s="647" t="s">
        <v>912</v>
      </c>
      <c r="B341" s="648" t="s">
        <v>913</v>
      </c>
    </row>
    <row r="342" spans="1:2" s="592" customFormat="1" ht="16.5">
      <c r="A342" s="647" t="s">
        <v>914</v>
      </c>
      <c r="B342" s="648" t="s">
        <v>915</v>
      </c>
    </row>
    <row r="343" spans="1:2" s="592" customFormat="1" ht="16.5">
      <c r="A343" s="647" t="s">
        <v>916</v>
      </c>
      <c r="B343" s="648" t="s">
        <v>917</v>
      </c>
    </row>
    <row r="344" spans="1:3" ht="17.25" thickBot="1">
      <c r="A344" s="649" t="s">
        <v>918</v>
      </c>
      <c r="B344" s="650" t="s">
        <v>919</v>
      </c>
      <c r="C344" s="592"/>
    </row>
    <row r="345" spans="1:256" ht="18">
      <c r="A345" s="651"/>
      <c r="B345" s="652" t="s">
        <v>1678</v>
      </c>
      <c r="C345" s="592"/>
      <c r="D345" s="629"/>
      <c r="E345" s="629"/>
      <c r="F345" s="629"/>
      <c r="G345" s="629"/>
      <c r="H345" s="629"/>
      <c r="I345" s="629"/>
      <c r="J345" s="629"/>
      <c r="K345" s="629"/>
      <c r="L345" s="629"/>
      <c r="M345" s="629"/>
      <c r="N345" s="629"/>
      <c r="O345" s="629"/>
      <c r="P345" s="629"/>
      <c r="Q345" s="629"/>
      <c r="R345" s="629"/>
      <c r="S345" s="629"/>
      <c r="T345" s="629"/>
      <c r="U345" s="629"/>
      <c r="V345" s="629"/>
      <c r="W345" s="629"/>
      <c r="X345" s="629"/>
      <c r="Y345" s="629"/>
      <c r="Z345" s="629"/>
      <c r="AA345" s="629"/>
      <c r="AB345" s="629"/>
      <c r="AC345" s="629"/>
      <c r="AD345" s="629"/>
      <c r="AE345" s="629"/>
      <c r="AF345" s="629"/>
      <c r="AG345" s="629"/>
      <c r="AH345" s="629"/>
      <c r="AI345" s="629"/>
      <c r="AJ345" s="629"/>
      <c r="AK345" s="629"/>
      <c r="AL345" s="629"/>
      <c r="AM345" s="629"/>
      <c r="AN345" s="629"/>
      <c r="AO345" s="629"/>
      <c r="AP345" s="629"/>
      <c r="AQ345" s="629"/>
      <c r="AR345" s="629"/>
      <c r="AS345" s="629"/>
      <c r="AT345" s="629"/>
      <c r="AU345" s="629"/>
      <c r="AV345" s="629"/>
      <c r="AW345" s="629"/>
      <c r="AX345" s="629"/>
      <c r="AY345" s="629"/>
      <c r="AZ345" s="629"/>
      <c r="BA345" s="629"/>
      <c r="BB345" s="629"/>
      <c r="BC345" s="629"/>
      <c r="BD345" s="629"/>
      <c r="BE345" s="629"/>
      <c r="BF345" s="629"/>
      <c r="BG345" s="629"/>
      <c r="BH345" s="629"/>
      <c r="BI345" s="629"/>
      <c r="BJ345" s="629"/>
      <c r="BK345" s="629"/>
      <c r="BL345" s="629"/>
      <c r="BM345" s="629"/>
      <c r="BN345" s="629"/>
      <c r="BO345" s="629"/>
      <c r="BP345" s="629"/>
      <c r="BQ345" s="629"/>
      <c r="BR345" s="629"/>
      <c r="BS345" s="629"/>
      <c r="BT345" s="629"/>
      <c r="BU345" s="629"/>
      <c r="BV345" s="629"/>
      <c r="BW345" s="629"/>
      <c r="BX345" s="629"/>
      <c r="BY345" s="629"/>
      <c r="BZ345" s="629"/>
      <c r="CA345" s="629"/>
      <c r="CB345" s="629"/>
      <c r="CC345" s="629"/>
      <c r="CD345" s="629"/>
      <c r="CE345" s="629"/>
      <c r="CF345" s="629"/>
      <c r="CG345" s="629"/>
      <c r="CH345" s="629"/>
      <c r="CI345" s="629"/>
      <c r="CJ345" s="629"/>
      <c r="CK345" s="629"/>
      <c r="CL345" s="629"/>
      <c r="CM345" s="629"/>
      <c r="CN345" s="629"/>
      <c r="CO345" s="629"/>
      <c r="CP345" s="629"/>
      <c r="CQ345" s="629"/>
      <c r="CR345" s="629"/>
      <c r="CS345" s="629"/>
      <c r="CT345" s="629"/>
      <c r="CU345" s="629"/>
      <c r="CV345" s="629"/>
      <c r="CW345" s="629"/>
      <c r="CX345" s="629"/>
      <c r="CY345" s="629"/>
      <c r="CZ345" s="629"/>
      <c r="DA345" s="629"/>
      <c r="DB345" s="629"/>
      <c r="DC345" s="629"/>
      <c r="DD345" s="629"/>
      <c r="DE345" s="629"/>
      <c r="DF345" s="629"/>
      <c r="DG345" s="629"/>
      <c r="DH345" s="629"/>
      <c r="DI345" s="629"/>
      <c r="DJ345" s="629"/>
      <c r="DK345" s="629"/>
      <c r="DL345" s="629"/>
      <c r="DM345" s="629"/>
      <c r="DN345" s="629"/>
      <c r="DO345" s="629"/>
      <c r="DP345" s="629"/>
      <c r="DQ345" s="629"/>
      <c r="DR345" s="629"/>
      <c r="DS345" s="629"/>
      <c r="DT345" s="629"/>
      <c r="DU345" s="629"/>
      <c r="DV345" s="629"/>
      <c r="DW345" s="629"/>
      <c r="DX345" s="629"/>
      <c r="DY345" s="629"/>
      <c r="DZ345" s="629"/>
      <c r="EA345" s="629"/>
      <c r="EB345" s="629"/>
      <c r="EC345" s="629"/>
      <c r="ED345" s="629"/>
      <c r="EE345" s="629"/>
      <c r="EF345" s="629"/>
      <c r="EG345" s="629"/>
      <c r="EH345" s="629"/>
      <c r="EI345" s="629"/>
      <c r="EJ345" s="629"/>
      <c r="EK345" s="629"/>
      <c r="EL345" s="629"/>
      <c r="EM345" s="629"/>
      <c r="EN345" s="629"/>
      <c r="EO345" s="629"/>
      <c r="EP345" s="629"/>
      <c r="EQ345" s="629"/>
      <c r="ER345" s="629"/>
      <c r="ES345" s="629"/>
      <c r="ET345" s="629"/>
      <c r="EU345" s="629"/>
      <c r="EV345" s="629"/>
      <c r="EW345" s="629"/>
      <c r="EX345" s="629"/>
      <c r="EY345" s="629"/>
      <c r="EZ345" s="629"/>
      <c r="FA345" s="629"/>
      <c r="FB345" s="629"/>
      <c r="FC345" s="629"/>
      <c r="FD345" s="629"/>
      <c r="FE345" s="629"/>
      <c r="FF345" s="629"/>
      <c r="FG345" s="629"/>
      <c r="FH345" s="629"/>
      <c r="FI345" s="629"/>
      <c r="FJ345" s="629"/>
      <c r="FK345" s="629"/>
      <c r="FL345" s="629"/>
      <c r="FM345" s="629"/>
      <c r="FN345" s="629"/>
      <c r="FO345" s="629"/>
      <c r="FP345" s="629"/>
      <c r="FQ345" s="629"/>
      <c r="FR345" s="629"/>
      <c r="FS345" s="629"/>
      <c r="FT345" s="629"/>
      <c r="FU345" s="629"/>
      <c r="FV345" s="629"/>
      <c r="FW345" s="629"/>
      <c r="FX345" s="629"/>
      <c r="FY345" s="629"/>
      <c r="FZ345" s="629"/>
      <c r="GA345" s="629"/>
      <c r="GB345" s="629"/>
      <c r="GC345" s="629"/>
      <c r="GD345" s="629"/>
      <c r="GE345" s="629"/>
      <c r="GF345" s="629"/>
      <c r="GG345" s="629"/>
      <c r="GH345" s="629"/>
      <c r="GI345" s="629"/>
      <c r="GJ345" s="629"/>
      <c r="GK345" s="629"/>
      <c r="GL345" s="629"/>
      <c r="GM345" s="629"/>
      <c r="GN345" s="629"/>
      <c r="GO345" s="629"/>
      <c r="GP345" s="629"/>
      <c r="GQ345" s="629"/>
      <c r="GR345" s="629"/>
      <c r="GS345" s="629"/>
      <c r="GT345" s="629"/>
      <c r="GU345" s="629"/>
      <c r="GV345" s="629"/>
      <c r="GW345" s="629"/>
      <c r="GX345" s="629"/>
      <c r="GY345" s="629"/>
      <c r="GZ345" s="629"/>
      <c r="HA345" s="629"/>
      <c r="HB345" s="629"/>
      <c r="HC345" s="629"/>
      <c r="HD345" s="629"/>
      <c r="HE345" s="629"/>
      <c r="HF345" s="629"/>
      <c r="HG345" s="629"/>
      <c r="HH345" s="629"/>
      <c r="HI345" s="629"/>
      <c r="HJ345" s="629"/>
      <c r="HK345" s="629"/>
      <c r="HL345" s="629"/>
      <c r="HM345" s="629"/>
      <c r="HN345" s="629"/>
      <c r="HO345" s="629"/>
      <c r="HP345" s="629"/>
      <c r="HQ345" s="629"/>
      <c r="HR345" s="629"/>
      <c r="HS345" s="629"/>
      <c r="HT345" s="629"/>
      <c r="HU345" s="629"/>
      <c r="HV345" s="629"/>
      <c r="HW345" s="629"/>
      <c r="HX345" s="629"/>
      <c r="HY345" s="629"/>
      <c r="HZ345" s="629"/>
      <c r="IA345" s="629"/>
      <c r="IB345" s="629"/>
      <c r="IC345" s="629"/>
      <c r="ID345" s="629"/>
      <c r="IE345" s="629"/>
      <c r="IF345" s="629"/>
      <c r="IG345" s="629"/>
      <c r="IH345" s="629"/>
      <c r="II345" s="629"/>
      <c r="IJ345" s="629"/>
      <c r="IK345" s="629"/>
      <c r="IL345" s="629"/>
      <c r="IM345" s="629"/>
      <c r="IN345" s="629"/>
      <c r="IO345" s="629"/>
      <c r="IP345" s="629"/>
      <c r="IQ345" s="629"/>
      <c r="IR345" s="629"/>
      <c r="IS345" s="629"/>
      <c r="IT345" s="629"/>
      <c r="IU345" s="629"/>
      <c r="IV345" s="629"/>
    </row>
    <row r="346" spans="1:3" ht="18">
      <c r="A346" s="653"/>
      <c r="B346" s="654" t="s">
        <v>920</v>
      </c>
      <c r="C346" s="592"/>
    </row>
    <row r="347" spans="1:3" ht="18">
      <c r="A347" s="653"/>
      <c r="B347" s="655" t="s">
        <v>921</v>
      </c>
      <c r="C347" s="592"/>
    </row>
    <row r="348" spans="1:3" ht="18">
      <c r="A348" s="656" t="s">
        <v>922</v>
      </c>
      <c r="B348" s="657" t="s">
        <v>923</v>
      </c>
      <c r="C348" s="592"/>
    </row>
    <row r="349" spans="1:2" ht="18">
      <c r="A349" s="658" t="s">
        <v>924</v>
      </c>
      <c r="B349" s="659" t="s">
        <v>925</v>
      </c>
    </row>
    <row r="350" spans="1:2" ht="18">
      <c r="A350" s="658" t="s">
        <v>926</v>
      </c>
      <c r="B350" s="660" t="s">
        <v>927</v>
      </c>
    </row>
    <row r="351" spans="1:2" ht="18">
      <c r="A351" s="658" t="s">
        <v>928</v>
      </c>
      <c r="B351" s="660" t="s">
        <v>929</v>
      </c>
    </row>
    <row r="352" spans="1:2" ht="18">
      <c r="A352" s="658" t="s">
        <v>930</v>
      </c>
      <c r="B352" s="660" t="s">
        <v>221</v>
      </c>
    </row>
    <row r="353" spans="1:2" ht="18">
      <c r="A353" s="658" t="s">
        <v>222</v>
      </c>
      <c r="B353" s="660" t="s">
        <v>223</v>
      </c>
    </row>
    <row r="354" spans="1:2" ht="18">
      <c r="A354" s="658" t="s">
        <v>224</v>
      </c>
      <c r="B354" s="660" t="s">
        <v>225</v>
      </c>
    </row>
    <row r="355" spans="1:2" ht="18">
      <c r="A355" s="658" t="s">
        <v>226</v>
      </c>
      <c r="B355" s="661" t="s">
        <v>227</v>
      </c>
    </row>
    <row r="356" spans="1:2" ht="18">
      <c r="A356" s="658" t="s">
        <v>228</v>
      </c>
      <c r="B356" s="661" t="s">
        <v>229</v>
      </c>
    </row>
    <row r="357" spans="1:2" ht="18">
      <c r="A357" s="658" t="s">
        <v>230</v>
      </c>
      <c r="B357" s="661" t="s">
        <v>231</v>
      </c>
    </row>
    <row r="358" spans="1:2" ht="18">
      <c r="A358" s="658" t="s">
        <v>232</v>
      </c>
      <c r="B358" s="661" t="s">
        <v>233</v>
      </c>
    </row>
    <row r="359" spans="1:2" ht="18">
      <c r="A359" s="658" t="s">
        <v>234</v>
      </c>
      <c r="B359" s="662" t="s">
        <v>235</v>
      </c>
    </row>
    <row r="360" spans="1:2" ht="18">
      <c r="A360" s="658" t="s">
        <v>236</v>
      </c>
      <c r="B360" s="662" t="s">
        <v>237</v>
      </c>
    </row>
    <row r="361" spans="1:2" ht="18">
      <c r="A361" s="658" t="s">
        <v>238</v>
      </c>
      <c r="B361" s="661" t="s">
        <v>239</v>
      </c>
    </row>
    <row r="362" spans="1:5" ht="18">
      <c r="A362" s="663" t="s">
        <v>240</v>
      </c>
      <c r="B362" s="661" t="s">
        <v>241</v>
      </c>
      <c r="C362" s="593" t="s">
        <v>242</v>
      </c>
      <c r="D362" s="594"/>
      <c r="E362" s="595"/>
    </row>
    <row r="363" spans="1:5" ht="18">
      <c r="A363" s="663" t="s">
        <v>243</v>
      </c>
      <c r="B363" s="660" t="s">
        <v>244</v>
      </c>
      <c r="C363" s="593" t="s">
        <v>242</v>
      </c>
      <c r="D363" s="594"/>
      <c r="E363" s="595"/>
    </row>
    <row r="364" spans="1:5" ht="18">
      <c r="A364" s="663" t="s">
        <v>245</v>
      </c>
      <c r="B364" s="661" t="s">
        <v>246</v>
      </c>
      <c r="C364" s="593" t="s">
        <v>242</v>
      </c>
      <c r="D364" s="594"/>
      <c r="E364" s="595"/>
    </row>
    <row r="365" spans="1:5" ht="18">
      <c r="A365" s="663" t="s">
        <v>247</v>
      </c>
      <c r="B365" s="661" t="s">
        <v>248</v>
      </c>
      <c r="C365" s="593" t="s">
        <v>242</v>
      </c>
      <c r="D365" s="594"/>
      <c r="E365" s="595"/>
    </row>
    <row r="366" spans="1:5" ht="18">
      <c r="A366" s="663" t="s">
        <v>249</v>
      </c>
      <c r="B366" s="661" t="s">
        <v>250</v>
      </c>
      <c r="C366" s="593" t="s">
        <v>242</v>
      </c>
      <c r="D366" s="594"/>
      <c r="E366" s="595"/>
    </row>
    <row r="367" spans="1:5" ht="18">
      <c r="A367" s="663" t="s">
        <v>251</v>
      </c>
      <c r="B367" s="661" t="s">
        <v>252</v>
      </c>
      <c r="C367" s="593" t="s">
        <v>242</v>
      </c>
      <c r="D367" s="594"/>
      <c r="E367" s="595"/>
    </row>
    <row r="368" spans="1:5" ht="18">
      <c r="A368" s="663" t="s">
        <v>253</v>
      </c>
      <c r="B368" s="661" t="s">
        <v>254</v>
      </c>
      <c r="C368" s="593" t="s">
        <v>242</v>
      </c>
      <c r="D368" s="594"/>
      <c r="E368" s="595"/>
    </row>
    <row r="369" spans="1:5" ht="18">
      <c r="A369" s="663" t="s">
        <v>255</v>
      </c>
      <c r="B369" s="661" t="s">
        <v>256</v>
      </c>
      <c r="C369" s="593" t="s">
        <v>242</v>
      </c>
      <c r="D369" s="594"/>
      <c r="E369" s="595"/>
    </row>
    <row r="370" spans="1:5" ht="18">
      <c r="A370" s="663" t="s">
        <v>257</v>
      </c>
      <c r="B370" s="661" t="s">
        <v>258</v>
      </c>
      <c r="C370" s="593" t="s">
        <v>242</v>
      </c>
      <c r="D370" s="594"/>
      <c r="E370" s="595"/>
    </row>
    <row r="371" spans="1:5" ht="18">
      <c r="A371" s="663" t="s">
        <v>259</v>
      </c>
      <c r="B371" s="660" t="s">
        <v>260</v>
      </c>
      <c r="C371" s="593" t="s">
        <v>242</v>
      </c>
      <c r="D371" s="594"/>
      <c r="E371" s="595"/>
    </row>
    <row r="372" spans="1:5" ht="18">
      <c r="A372" s="663" t="s">
        <v>261</v>
      </c>
      <c r="B372" s="661" t="s">
        <v>262</v>
      </c>
      <c r="C372" s="593" t="s">
        <v>242</v>
      </c>
      <c r="D372" s="594"/>
      <c r="E372" s="595"/>
    </row>
    <row r="373" spans="1:5" ht="18">
      <c r="A373" s="663" t="s">
        <v>263</v>
      </c>
      <c r="B373" s="660" t="s">
        <v>264</v>
      </c>
      <c r="C373" s="593" t="s">
        <v>242</v>
      </c>
      <c r="D373" s="594"/>
      <c r="E373" s="595"/>
    </row>
    <row r="374" spans="1:5" ht="18">
      <c r="A374" s="663" t="s">
        <v>265</v>
      </c>
      <c r="B374" s="660" t="s">
        <v>266</v>
      </c>
      <c r="C374" s="593" t="s">
        <v>242</v>
      </c>
      <c r="D374" s="594"/>
      <c r="E374" s="595"/>
    </row>
    <row r="375" spans="1:5" ht="18">
      <c r="A375" s="663" t="s">
        <v>267</v>
      </c>
      <c r="B375" s="660" t="s">
        <v>268</v>
      </c>
      <c r="C375" s="593" t="s">
        <v>242</v>
      </c>
      <c r="D375" s="594"/>
      <c r="E375" s="595"/>
    </row>
    <row r="376" spans="1:5" ht="18">
      <c r="A376" s="663" t="s">
        <v>269</v>
      </c>
      <c r="B376" s="660" t="s">
        <v>270</v>
      </c>
      <c r="C376" s="593" t="s">
        <v>242</v>
      </c>
      <c r="D376" s="594"/>
      <c r="E376" s="595"/>
    </row>
    <row r="377" spans="1:5" ht="18">
      <c r="A377" s="663" t="s">
        <v>271</v>
      </c>
      <c r="B377" s="660" t="s">
        <v>272</v>
      </c>
      <c r="C377" s="593" t="s">
        <v>242</v>
      </c>
      <c r="D377" s="594"/>
      <c r="E377" s="595"/>
    </row>
    <row r="378" spans="1:5" ht="18">
      <c r="A378" s="663" t="s">
        <v>273</v>
      </c>
      <c r="B378" s="660" t="s">
        <v>274</v>
      </c>
      <c r="C378" s="593" t="s">
        <v>242</v>
      </c>
      <c r="D378" s="594"/>
      <c r="E378" s="595"/>
    </row>
    <row r="379" spans="1:5" ht="18">
      <c r="A379" s="663" t="s">
        <v>275</v>
      </c>
      <c r="B379" s="660" t="s">
        <v>276</v>
      </c>
      <c r="C379" s="593" t="s">
        <v>242</v>
      </c>
      <c r="D379" s="594"/>
      <c r="E379" s="595"/>
    </row>
    <row r="380" spans="1:5" ht="18">
      <c r="A380" s="663" t="s">
        <v>277</v>
      </c>
      <c r="B380" s="660" t="s">
        <v>278</v>
      </c>
      <c r="C380" s="593" t="s">
        <v>242</v>
      </c>
      <c r="D380" s="594"/>
      <c r="E380" s="595"/>
    </row>
    <row r="381" spans="1:5" ht="18">
      <c r="A381" s="663" t="s">
        <v>279</v>
      </c>
      <c r="B381" s="664" t="s">
        <v>280</v>
      </c>
      <c r="C381" s="593" t="s">
        <v>242</v>
      </c>
      <c r="D381" s="594"/>
      <c r="E381" s="595"/>
    </row>
    <row r="382" spans="1:5" ht="18">
      <c r="A382" s="663" t="s">
        <v>281</v>
      </c>
      <c r="B382" s="664" t="s">
        <v>282</v>
      </c>
      <c r="C382" s="593" t="s">
        <v>242</v>
      </c>
      <c r="D382" s="594"/>
      <c r="E382" s="595"/>
    </row>
    <row r="383" spans="1:5" ht="18">
      <c r="A383" s="665" t="s">
        <v>283</v>
      </c>
      <c r="B383" s="666" t="s">
        <v>284</v>
      </c>
      <c r="C383" s="593" t="s">
        <v>242</v>
      </c>
      <c r="D383" s="596"/>
      <c r="E383" s="595"/>
    </row>
    <row r="384" spans="1:5" ht="18">
      <c r="A384" s="653" t="s">
        <v>242</v>
      </c>
      <c r="B384" s="667" t="s">
        <v>285</v>
      </c>
      <c r="C384" s="593" t="s">
        <v>242</v>
      </c>
      <c r="D384" s="597"/>
      <c r="E384" s="595"/>
    </row>
    <row r="385" spans="1:5" ht="18">
      <c r="A385" s="668" t="s">
        <v>286</v>
      </c>
      <c r="B385" s="669" t="s">
        <v>287</v>
      </c>
      <c r="C385" s="593" t="s">
        <v>242</v>
      </c>
      <c r="D385" s="594"/>
      <c r="E385" s="595"/>
    </row>
    <row r="386" spans="1:5" ht="18">
      <c r="A386" s="663" t="s">
        <v>288</v>
      </c>
      <c r="B386" s="644" t="s">
        <v>289</v>
      </c>
      <c r="C386" s="593" t="s">
        <v>242</v>
      </c>
      <c r="D386" s="594"/>
      <c r="E386" s="595"/>
    </row>
    <row r="387" spans="1:5" ht="18">
      <c r="A387" s="670" t="s">
        <v>290</v>
      </c>
      <c r="B387" s="671" t="s">
        <v>291</v>
      </c>
      <c r="C387" s="593" t="s">
        <v>242</v>
      </c>
      <c r="D387" s="594"/>
      <c r="E387" s="595"/>
    </row>
    <row r="388" spans="1:5" ht="18">
      <c r="A388" s="653" t="s">
        <v>242</v>
      </c>
      <c r="B388" s="672" t="s">
        <v>292</v>
      </c>
      <c r="C388" s="593" t="s">
        <v>242</v>
      </c>
      <c r="D388" s="598"/>
      <c r="E388" s="595"/>
    </row>
    <row r="389" spans="1:5" ht="16.5">
      <c r="A389" s="673" t="s">
        <v>89</v>
      </c>
      <c r="B389" s="636" t="s">
        <v>90</v>
      </c>
      <c r="C389" s="593" t="s">
        <v>242</v>
      </c>
      <c r="D389" s="599"/>
      <c r="E389" s="595"/>
    </row>
    <row r="390" spans="1:5" ht="16.5">
      <c r="A390" s="673" t="s">
        <v>91</v>
      </c>
      <c r="B390" s="636" t="s">
        <v>92</v>
      </c>
      <c r="C390" s="593" t="s">
        <v>242</v>
      </c>
      <c r="D390" s="599"/>
      <c r="E390" s="595"/>
    </row>
    <row r="391" spans="1:5" ht="16.5">
      <c r="A391" s="674" t="s">
        <v>93</v>
      </c>
      <c r="B391" s="675" t="s">
        <v>94</v>
      </c>
      <c r="C391" s="593" t="s">
        <v>242</v>
      </c>
      <c r="D391" s="599"/>
      <c r="E391" s="595"/>
    </row>
    <row r="392" spans="1:5" ht="18">
      <c r="A392" s="653" t="s">
        <v>242</v>
      </c>
      <c r="B392" s="672" t="s">
        <v>293</v>
      </c>
      <c r="C392" s="593" t="s">
        <v>242</v>
      </c>
      <c r="D392" s="598"/>
      <c r="E392" s="595"/>
    </row>
    <row r="393" spans="1:5" ht="18">
      <c r="A393" s="668" t="s">
        <v>294</v>
      </c>
      <c r="B393" s="669" t="s">
        <v>295</v>
      </c>
      <c r="C393" s="593" t="s">
        <v>242</v>
      </c>
      <c r="D393" s="594"/>
      <c r="E393" s="595"/>
    </row>
    <row r="394" spans="1:5" ht="18.75" thickBot="1">
      <c r="A394" s="676" t="s">
        <v>296</v>
      </c>
      <c r="B394" s="677" t="s">
        <v>297</v>
      </c>
      <c r="C394" s="593" t="s">
        <v>242</v>
      </c>
      <c r="D394" s="600"/>
      <c r="E394" s="595"/>
    </row>
    <row r="395" spans="1:5" ht="16.5">
      <c r="A395" s="678" t="s">
        <v>298</v>
      </c>
      <c r="B395" s="679" t="s">
        <v>1287</v>
      </c>
      <c r="C395" s="593" t="s">
        <v>242</v>
      </c>
      <c r="D395" s="599"/>
      <c r="E395" s="595"/>
    </row>
    <row r="396" spans="1:5" ht="16.5">
      <c r="A396" s="673" t="s">
        <v>1288</v>
      </c>
      <c r="B396" s="636" t="s">
        <v>1289</v>
      </c>
      <c r="C396" s="593" t="s">
        <v>242</v>
      </c>
      <c r="D396" s="601"/>
      <c r="E396" s="595"/>
    </row>
    <row r="397" spans="1:5" ht="18.75" thickBot="1">
      <c r="A397" s="680" t="s">
        <v>1290</v>
      </c>
      <c r="B397" s="681" t="s">
        <v>1291</v>
      </c>
      <c r="C397" s="593" t="s">
        <v>242</v>
      </c>
      <c r="D397" s="600"/>
      <c r="E397" s="595"/>
    </row>
    <row r="398" spans="1:5" ht="16.5">
      <c r="A398" s="682" t="s">
        <v>1292</v>
      </c>
      <c r="B398" s="683" t="s">
        <v>1293</v>
      </c>
      <c r="C398" s="593" t="s">
        <v>242</v>
      </c>
      <c r="D398" s="601"/>
      <c r="E398" s="595"/>
    </row>
    <row r="399" spans="1:5" ht="16.5">
      <c r="A399" s="684" t="s">
        <v>1294</v>
      </c>
      <c r="B399" s="636" t="s">
        <v>1295</v>
      </c>
      <c r="C399" s="593" t="s">
        <v>242</v>
      </c>
      <c r="D399" s="603"/>
      <c r="E399" s="595"/>
    </row>
    <row r="400" spans="1:5" ht="16.5">
      <c r="A400" s="673" t="s">
        <v>1296</v>
      </c>
      <c r="B400" s="640" t="s">
        <v>459</v>
      </c>
      <c r="C400" s="593" t="s">
        <v>242</v>
      </c>
      <c r="D400" s="601"/>
      <c r="E400" s="595"/>
    </row>
    <row r="401" spans="1:5" ht="17.25" thickBot="1">
      <c r="A401" s="685" t="s">
        <v>460</v>
      </c>
      <c r="B401" s="686" t="s">
        <v>461</v>
      </c>
      <c r="C401" s="593" t="s">
        <v>242</v>
      </c>
      <c r="D401" s="601"/>
      <c r="E401" s="595"/>
    </row>
    <row r="402" spans="1:5" ht="18">
      <c r="A402" s="687" t="s">
        <v>462</v>
      </c>
      <c r="B402" s="688" t="s">
        <v>463</v>
      </c>
      <c r="C402" s="593" t="s">
        <v>242</v>
      </c>
      <c r="D402" s="604"/>
      <c r="E402" s="595"/>
    </row>
    <row r="403" spans="1:5" ht="18">
      <c r="A403" s="689" t="s">
        <v>464</v>
      </c>
      <c r="B403" s="690" t="s">
        <v>465</v>
      </c>
      <c r="C403" s="593" t="s">
        <v>242</v>
      </c>
      <c r="D403" s="604"/>
      <c r="E403" s="595"/>
    </row>
    <row r="404" spans="1:5" ht="18">
      <c r="A404" s="689" t="s">
        <v>466</v>
      </c>
      <c r="B404" s="691" t="s">
        <v>467</v>
      </c>
      <c r="C404" s="593" t="s">
        <v>242</v>
      </c>
      <c r="D404" s="604"/>
      <c r="E404" s="595"/>
    </row>
    <row r="405" spans="1:5" ht="18">
      <c r="A405" s="689" t="s">
        <v>468</v>
      </c>
      <c r="B405" s="690" t="s">
        <v>469</v>
      </c>
      <c r="C405" s="593" t="s">
        <v>242</v>
      </c>
      <c r="D405" s="604"/>
      <c r="E405" s="595"/>
    </row>
    <row r="406" spans="1:5" ht="18">
      <c r="A406" s="689" t="s">
        <v>470</v>
      </c>
      <c r="B406" s="690" t="s">
        <v>471</v>
      </c>
      <c r="C406" s="593" t="s">
        <v>242</v>
      </c>
      <c r="D406" s="604"/>
      <c r="E406" s="595"/>
    </row>
    <row r="407" spans="1:5" ht="18">
      <c r="A407" s="689" t="s">
        <v>472</v>
      </c>
      <c r="B407" s="692" t="s">
        <v>473</v>
      </c>
      <c r="C407" s="593" t="s">
        <v>242</v>
      </c>
      <c r="D407" s="604"/>
      <c r="E407" s="595"/>
    </row>
    <row r="408" spans="1:5" ht="18">
      <c r="A408" s="689" t="s">
        <v>474</v>
      </c>
      <c r="B408" s="692" t="s">
        <v>475</v>
      </c>
      <c r="C408" s="593" t="s">
        <v>242</v>
      </c>
      <c r="D408" s="604"/>
      <c r="E408" s="595"/>
    </row>
    <row r="409" spans="1:5" ht="18">
      <c r="A409" s="689" t="s">
        <v>476</v>
      </c>
      <c r="B409" s="692" t="s">
        <v>477</v>
      </c>
      <c r="C409" s="593" t="s">
        <v>242</v>
      </c>
      <c r="D409" s="605"/>
      <c r="E409" s="595"/>
    </row>
    <row r="410" spans="1:5" ht="18">
      <c r="A410" s="689" t="s">
        <v>478</v>
      </c>
      <c r="B410" s="692" t="s">
        <v>479</v>
      </c>
      <c r="C410" s="593" t="s">
        <v>242</v>
      </c>
      <c r="D410" s="605"/>
      <c r="E410" s="595"/>
    </row>
    <row r="411" spans="1:5" ht="18">
      <c r="A411" s="689" t="s">
        <v>480</v>
      </c>
      <c r="B411" s="692" t="s">
        <v>314</v>
      </c>
      <c r="C411" s="593" t="s">
        <v>242</v>
      </c>
      <c r="D411" s="605"/>
      <c r="E411" s="595"/>
    </row>
    <row r="412" spans="1:5" ht="18">
      <c r="A412" s="689" t="s">
        <v>315</v>
      </c>
      <c r="B412" s="690" t="s">
        <v>316</v>
      </c>
      <c r="C412" s="593" t="s">
        <v>242</v>
      </c>
      <c r="D412" s="605"/>
      <c r="E412" s="595"/>
    </row>
    <row r="413" spans="1:5" ht="18">
      <c r="A413" s="689" t="s">
        <v>317</v>
      </c>
      <c r="B413" s="690" t="s">
        <v>318</v>
      </c>
      <c r="C413" s="593" t="s">
        <v>242</v>
      </c>
      <c r="D413" s="605"/>
      <c r="E413" s="595"/>
    </row>
    <row r="414" spans="1:5" ht="18">
      <c r="A414" s="689" t="s">
        <v>319</v>
      </c>
      <c r="B414" s="690" t="s">
        <v>1299</v>
      </c>
      <c r="C414" s="593" t="s">
        <v>242</v>
      </c>
      <c r="D414" s="605"/>
      <c r="E414" s="595"/>
    </row>
    <row r="415" spans="1:5" ht="18.75" thickBot="1">
      <c r="A415" s="693" t="s">
        <v>1300</v>
      </c>
      <c r="B415" s="694" t="s">
        <v>1301</v>
      </c>
      <c r="C415" s="593" t="s">
        <v>242</v>
      </c>
      <c r="D415" s="605"/>
      <c r="E415" s="595"/>
    </row>
    <row r="416" spans="1:5" ht="18">
      <c r="A416" s="687" t="s">
        <v>1302</v>
      </c>
      <c r="B416" s="688" t="s">
        <v>1303</v>
      </c>
      <c r="C416" s="593" t="s">
        <v>242</v>
      </c>
      <c r="D416" s="604"/>
      <c r="E416" s="595"/>
    </row>
    <row r="417" spans="1:5" ht="18">
      <c r="A417" s="689" t="s">
        <v>1304</v>
      </c>
      <c r="B417" s="691" t="s">
        <v>1305</v>
      </c>
      <c r="C417" s="593" t="s">
        <v>242</v>
      </c>
      <c r="D417" s="605"/>
      <c r="E417" s="595"/>
    </row>
    <row r="418" spans="1:5" ht="18">
      <c r="A418" s="689" t="s">
        <v>1306</v>
      </c>
      <c r="B418" s="690" t="s">
        <v>1307</v>
      </c>
      <c r="C418" s="593" t="s">
        <v>242</v>
      </c>
      <c r="D418" s="605"/>
      <c r="E418" s="595"/>
    </row>
    <row r="419" spans="1:5" ht="18">
      <c r="A419" s="689" t="s">
        <v>1308</v>
      </c>
      <c r="B419" s="690" t="s">
        <v>1309</v>
      </c>
      <c r="C419" s="593" t="s">
        <v>242</v>
      </c>
      <c r="D419" s="605"/>
      <c r="E419" s="595"/>
    </row>
    <row r="420" spans="1:5" ht="18">
      <c r="A420" s="689" t="s">
        <v>1310</v>
      </c>
      <c r="B420" s="690" t="s">
        <v>1311</v>
      </c>
      <c r="C420" s="593" t="s">
        <v>242</v>
      </c>
      <c r="D420" s="605"/>
      <c r="E420" s="595"/>
    </row>
    <row r="421" spans="1:5" ht="18">
      <c r="A421" s="689" t="s">
        <v>1312</v>
      </c>
      <c r="B421" s="690" t="s">
        <v>1313</v>
      </c>
      <c r="C421" s="593" t="s">
        <v>242</v>
      </c>
      <c r="D421" s="605"/>
      <c r="E421" s="595"/>
    </row>
    <row r="422" spans="1:5" ht="18">
      <c r="A422" s="689" t="s">
        <v>1314</v>
      </c>
      <c r="B422" s="690" t="s">
        <v>1315</v>
      </c>
      <c r="C422" s="593" t="s">
        <v>242</v>
      </c>
      <c r="D422" s="605"/>
      <c r="E422" s="595"/>
    </row>
    <row r="423" spans="1:5" ht="18">
      <c r="A423" s="689" t="s">
        <v>1316</v>
      </c>
      <c r="B423" s="690" t="s">
        <v>1317</v>
      </c>
      <c r="C423" s="593" t="s">
        <v>242</v>
      </c>
      <c r="D423" s="605"/>
      <c r="E423" s="595"/>
    </row>
    <row r="424" spans="1:5" ht="18">
      <c r="A424" s="689" t="s">
        <v>1318</v>
      </c>
      <c r="B424" s="690" t="s">
        <v>1319</v>
      </c>
      <c r="C424" s="593" t="s">
        <v>242</v>
      </c>
      <c r="D424" s="605"/>
      <c r="E424" s="595"/>
    </row>
    <row r="425" spans="1:5" ht="18">
      <c r="A425" s="689" t="s">
        <v>1320</v>
      </c>
      <c r="B425" s="690" t="s">
        <v>1321</v>
      </c>
      <c r="C425" s="593" t="s">
        <v>242</v>
      </c>
      <c r="D425" s="605"/>
      <c r="E425" s="595"/>
    </row>
    <row r="426" spans="1:5" ht="18">
      <c r="A426" s="689" t="s">
        <v>1322</v>
      </c>
      <c r="B426" s="690" t="s">
        <v>1323</v>
      </c>
      <c r="C426" s="593" t="s">
        <v>242</v>
      </c>
      <c r="D426" s="605"/>
      <c r="E426" s="595"/>
    </row>
    <row r="427" spans="1:5" ht="18">
      <c r="A427" s="689" t="s">
        <v>1324</v>
      </c>
      <c r="B427" s="690" t="s">
        <v>1325</v>
      </c>
      <c r="C427" s="593" t="s">
        <v>242</v>
      </c>
      <c r="D427" s="605"/>
      <c r="E427" s="595"/>
    </row>
    <row r="428" spans="1:5" ht="18.75" thickBot="1">
      <c r="A428" s="693" t="s">
        <v>1326</v>
      </c>
      <c r="B428" s="694" t="s">
        <v>1327</v>
      </c>
      <c r="C428" s="593" t="s">
        <v>242</v>
      </c>
      <c r="D428" s="605"/>
      <c r="E428" s="595"/>
    </row>
    <row r="429" spans="1:5" ht="18">
      <c r="A429" s="687" t="s">
        <v>1328</v>
      </c>
      <c r="B429" s="688" t="s">
        <v>1329</v>
      </c>
      <c r="C429" s="593" t="s">
        <v>242</v>
      </c>
      <c r="D429" s="605"/>
      <c r="E429" s="595"/>
    </row>
    <row r="430" spans="1:5" ht="18">
      <c r="A430" s="689" t="s">
        <v>1330</v>
      </c>
      <c r="B430" s="690" t="s">
        <v>1331</v>
      </c>
      <c r="C430" s="593" t="s">
        <v>242</v>
      </c>
      <c r="D430" s="605"/>
      <c r="E430" s="595"/>
    </row>
    <row r="431" spans="1:5" ht="18">
      <c r="A431" s="689" t="s">
        <v>1332</v>
      </c>
      <c r="B431" s="690" t="s">
        <v>1333</v>
      </c>
      <c r="C431" s="593" t="s">
        <v>242</v>
      </c>
      <c r="D431" s="605"/>
      <c r="E431" s="595"/>
    </row>
    <row r="432" spans="1:5" ht="18">
      <c r="A432" s="689" t="s">
        <v>1334</v>
      </c>
      <c r="B432" s="690" t="s">
        <v>1335</v>
      </c>
      <c r="C432" s="593" t="s">
        <v>242</v>
      </c>
      <c r="D432" s="605"/>
      <c r="E432" s="595"/>
    </row>
    <row r="433" spans="1:5" ht="18">
      <c r="A433" s="689" t="s">
        <v>1336</v>
      </c>
      <c r="B433" s="691" t="s">
        <v>1337</v>
      </c>
      <c r="C433" s="593" t="s">
        <v>242</v>
      </c>
      <c r="D433" s="605"/>
      <c r="E433" s="595"/>
    </row>
    <row r="434" spans="1:5" ht="18">
      <c r="A434" s="689" t="s">
        <v>1338</v>
      </c>
      <c r="B434" s="690" t="s">
        <v>1339</v>
      </c>
      <c r="C434" s="593" t="s">
        <v>242</v>
      </c>
      <c r="D434" s="605"/>
      <c r="E434" s="595"/>
    </row>
    <row r="435" spans="1:5" ht="18">
      <c r="A435" s="689" t="s">
        <v>1340</v>
      </c>
      <c r="B435" s="690" t="s">
        <v>1341</v>
      </c>
      <c r="C435" s="593" t="s">
        <v>242</v>
      </c>
      <c r="D435" s="605"/>
      <c r="E435" s="595"/>
    </row>
    <row r="436" spans="1:5" ht="18">
      <c r="A436" s="689" t="s">
        <v>1342</v>
      </c>
      <c r="B436" s="690" t="s">
        <v>1343</v>
      </c>
      <c r="C436" s="593" t="s">
        <v>242</v>
      </c>
      <c r="D436" s="605"/>
      <c r="E436" s="595"/>
    </row>
    <row r="437" spans="1:5" ht="18">
      <c r="A437" s="689" t="s">
        <v>1344</v>
      </c>
      <c r="B437" s="690" t="s">
        <v>1345</v>
      </c>
      <c r="C437" s="593" t="s">
        <v>242</v>
      </c>
      <c r="D437" s="605"/>
      <c r="E437" s="595"/>
    </row>
    <row r="438" spans="1:5" ht="18">
      <c r="A438" s="689" t="s">
        <v>1346</v>
      </c>
      <c r="B438" s="690" t="s">
        <v>1347</v>
      </c>
      <c r="C438" s="593" t="s">
        <v>242</v>
      </c>
      <c r="D438" s="605"/>
      <c r="E438" s="595"/>
    </row>
    <row r="439" spans="1:5" ht="18">
      <c r="A439" s="689" t="s">
        <v>1348</v>
      </c>
      <c r="B439" s="690" t="s">
        <v>1349</v>
      </c>
      <c r="C439" s="593" t="s">
        <v>242</v>
      </c>
      <c r="D439" s="605"/>
      <c r="E439" s="595"/>
    </row>
    <row r="440" spans="1:5" ht="18.75" thickBot="1">
      <c r="A440" s="693" t="s">
        <v>1350</v>
      </c>
      <c r="B440" s="694" t="s">
        <v>1351</v>
      </c>
      <c r="C440" s="593" t="s">
        <v>242</v>
      </c>
      <c r="D440" s="605"/>
      <c r="E440" s="595"/>
    </row>
    <row r="441" spans="1:5" ht="18">
      <c r="A441" s="687" t="s">
        <v>1352</v>
      </c>
      <c r="B441" s="695" t="s">
        <v>1353</v>
      </c>
      <c r="C441" s="593" t="s">
        <v>242</v>
      </c>
      <c r="D441" s="605"/>
      <c r="E441" s="595"/>
    </row>
    <row r="442" spans="1:5" ht="18">
      <c r="A442" s="689" t="s">
        <v>1354</v>
      </c>
      <c r="B442" s="690" t="s">
        <v>1355</v>
      </c>
      <c r="C442" s="593" t="s">
        <v>242</v>
      </c>
      <c r="D442" s="605"/>
      <c r="E442" s="595"/>
    </row>
    <row r="443" spans="1:5" ht="18">
      <c r="A443" s="689" t="s">
        <v>1356</v>
      </c>
      <c r="B443" s="690" t="s">
        <v>1357</v>
      </c>
      <c r="C443" s="593" t="s">
        <v>242</v>
      </c>
      <c r="D443" s="605"/>
      <c r="E443" s="595"/>
    </row>
    <row r="444" spans="1:5" ht="18">
      <c r="A444" s="689" t="s">
        <v>1358</v>
      </c>
      <c r="B444" s="690" t="s">
        <v>1359</v>
      </c>
      <c r="C444" s="593" t="s">
        <v>242</v>
      </c>
      <c r="D444" s="605"/>
      <c r="E444" s="595"/>
    </row>
    <row r="445" spans="1:5" ht="18">
      <c r="A445" s="689" t="s">
        <v>1360</v>
      </c>
      <c r="B445" s="690" t="s">
        <v>1361</v>
      </c>
      <c r="C445" s="593" t="s">
        <v>242</v>
      </c>
      <c r="D445" s="605"/>
      <c r="E445" s="595"/>
    </row>
    <row r="446" spans="1:5" ht="18">
      <c r="A446" s="689" t="s">
        <v>1362</v>
      </c>
      <c r="B446" s="690" t="s">
        <v>1363</v>
      </c>
      <c r="C446" s="593" t="s">
        <v>242</v>
      </c>
      <c r="D446" s="605"/>
      <c r="E446" s="595"/>
    </row>
    <row r="447" spans="1:5" ht="18">
      <c r="A447" s="689" t="s">
        <v>1364</v>
      </c>
      <c r="B447" s="690" t="s">
        <v>1365</v>
      </c>
      <c r="C447" s="593" t="s">
        <v>242</v>
      </c>
      <c r="D447" s="605"/>
      <c r="E447" s="595"/>
    </row>
    <row r="448" spans="1:5" ht="18">
      <c r="A448" s="689" t="s">
        <v>1366</v>
      </c>
      <c r="B448" s="690" t="s">
        <v>1367</v>
      </c>
      <c r="C448" s="593" t="s">
        <v>242</v>
      </c>
      <c r="D448" s="605"/>
      <c r="E448" s="595"/>
    </row>
    <row r="449" spans="1:5" ht="18">
      <c r="A449" s="689" t="s">
        <v>1368</v>
      </c>
      <c r="B449" s="690" t="s">
        <v>1369</v>
      </c>
      <c r="C449" s="593" t="s">
        <v>242</v>
      </c>
      <c r="D449" s="605"/>
      <c r="E449" s="595"/>
    </row>
    <row r="450" spans="1:5" ht="18.75" thickBot="1">
      <c r="A450" s="693" t="s">
        <v>1370</v>
      </c>
      <c r="B450" s="694" t="s">
        <v>1371</v>
      </c>
      <c r="C450" s="593" t="s">
        <v>242</v>
      </c>
      <c r="D450" s="605"/>
      <c r="E450" s="595"/>
    </row>
    <row r="451" spans="1:5" ht="18">
      <c r="A451" s="687" t="s">
        <v>1372</v>
      </c>
      <c r="B451" s="688" t="s">
        <v>1373</v>
      </c>
      <c r="C451" s="593" t="s">
        <v>242</v>
      </c>
      <c r="D451" s="605"/>
      <c r="E451" s="595"/>
    </row>
    <row r="452" spans="1:5" ht="18">
      <c r="A452" s="689" t="s">
        <v>1374</v>
      </c>
      <c r="B452" s="690" t="s">
        <v>1375</v>
      </c>
      <c r="C452" s="593" t="s">
        <v>242</v>
      </c>
      <c r="D452" s="605"/>
      <c r="E452" s="595"/>
    </row>
    <row r="453" spans="1:5" ht="18">
      <c r="A453" s="689" t="s">
        <v>1376</v>
      </c>
      <c r="B453" s="690" t="s">
        <v>1377</v>
      </c>
      <c r="C453" s="593" t="s">
        <v>242</v>
      </c>
      <c r="D453" s="605"/>
      <c r="E453" s="595"/>
    </row>
    <row r="454" spans="1:5" ht="18">
      <c r="A454" s="689" t="s">
        <v>1378</v>
      </c>
      <c r="B454" s="691" t="s">
        <v>1379</v>
      </c>
      <c r="C454" s="593" t="s">
        <v>242</v>
      </c>
      <c r="D454" s="605"/>
      <c r="E454" s="595"/>
    </row>
    <row r="455" spans="1:5" ht="18">
      <c r="A455" s="689" t="s">
        <v>1380</v>
      </c>
      <c r="B455" s="690" t="s">
        <v>1381</v>
      </c>
      <c r="C455" s="593" t="s">
        <v>242</v>
      </c>
      <c r="D455" s="605"/>
      <c r="E455" s="595"/>
    </row>
    <row r="456" spans="1:5" ht="18">
      <c r="A456" s="689" t="s">
        <v>1382</v>
      </c>
      <c r="B456" s="690" t="s">
        <v>1383</v>
      </c>
      <c r="C456" s="593" t="s">
        <v>242</v>
      </c>
      <c r="D456" s="605"/>
      <c r="E456" s="595"/>
    </row>
    <row r="457" spans="1:5" ht="18">
      <c r="A457" s="689" t="s">
        <v>1384</v>
      </c>
      <c r="B457" s="690" t="s">
        <v>1385</v>
      </c>
      <c r="C457" s="593" t="s">
        <v>242</v>
      </c>
      <c r="D457" s="605"/>
      <c r="E457" s="595"/>
    </row>
    <row r="458" spans="1:5" ht="18">
      <c r="A458" s="689" t="s">
        <v>1386</v>
      </c>
      <c r="B458" s="690" t="s">
        <v>1387</v>
      </c>
      <c r="C458" s="593" t="s">
        <v>242</v>
      </c>
      <c r="D458" s="605"/>
      <c r="E458" s="595"/>
    </row>
    <row r="459" spans="1:5" ht="18">
      <c r="A459" s="689" t="s">
        <v>1388</v>
      </c>
      <c r="B459" s="690" t="s">
        <v>1389</v>
      </c>
      <c r="C459" s="593" t="s">
        <v>242</v>
      </c>
      <c r="D459" s="605"/>
      <c r="E459" s="595"/>
    </row>
    <row r="460" spans="1:5" ht="18">
      <c r="A460" s="689" t="s">
        <v>1390</v>
      </c>
      <c r="B460" s="690" t="s">
        <v>1391</v>
      </c>
      <c r="C460" s="593" t="s">
        <v>242</v>
      </c>
      <c r="D460" s="605"/>
      <c r="E460" s="595"/>
    </row>
    <row r="461" spans="1:5" ht="18.75" thickBot="1">
      <c r="A461" s="693" t="s">
        <v>1392</v>
      </c>
      <c r="B461" s="694" t="s">
        <v>1393</v>
      </c>
      <c r="C461" s="593" t="s">
        <v>242</v>
      </c>
      <c r="D461" s="605"/>
      <c r="E461" s="595"/>
    </row>
    <row r="462" spans="1:5" ht="18">
      <c r="A462" s="687" t="s">
        <v>1394</v>
      </c>
      <c r="B462" s="688" t="s">
        <v>1395</v>
      </c>
      <c r="C462" s="593" t="s">
        <v>242</v>
      </c>
      <c r="D462" s="605"/>
      <c r="E462" s="595"/>
    </row>
    <row r="463" spans="1:5" ht="18">
      <c r="A463" s="689" t="s">
        <v>1396</v>
      </c>
      <c r="B463" s="690" t="s">
        <v>1397</v>
      </c>
      <c r="C463" s="593" t="s">
        <v>242</v>
      </c>
      <c r="D463" s="605"/>
      <c r="E463" s="595"/>
    </row>
    <row r="464" spans="1:5" ht="18">
      <c r="A464" s="689" t="s">
        <v>1398</v>
      </c>
      <c r="B464" s="691" t="s">
        <v>1399</v>
      </c>
      <c r="C464" s="593" t="s">
        <v>242</v>
      </c>
      <c r="D464" s="605"/>
      <c r="E464" s="595"/>
    </row>
    <row r="465" spans="1:5" ht="18">
      <c r="A465" s="689" t="s">
        <v>1400</v>
      </c>
      <c r="B465" s="690" t="s">
        <v>1401</v>
      </c>
      <c r="C465" s="593" t="s">
        <v>242</v>
      </c>
      <c r="D465" s="605"/>
      <c r="E465" s="595"/>
    </row>
    <row r="466" spans="1:5" ht="18">
      <c r="A466" s="689" t="s">
        <v>1402</v>
      </c>
      <c r="B466" s="690" t="s">
        <v>1403</v>
      </c>
      <c r="C466" s="593" t="s">
        <v>242</v>
      </c>
      <c r="D466" s="605"/>
      <c r="E466" s="595"/>
    </row>
    <row r="467" spans="1:5" ht="18">
      <c r="A467" s="689" t="s">
        <v>1404</v>
      </c>
      <c r="B467" s="690" t="s">
        <v>1405</v>
      </c>
      <c r="C467" s="593" t="s">
        <v>242</v>
      </c>
      <c r="D467" s="605"/>
      <c r="E467" s="595"/>
    </row>
    <row r="468" spans="1:5" ht="18">
      <c r="A468" s="689" t="s">
        <v>1406</v>
      </c>
      <c r="B468" s="690" t="s">
        <v>1407</v>
      </c>
      <c r="C468" s="593" t="s">
        <v>242</v>
      </c>
      <c r="D468" s="605"/>
      <c r="E468" s="595"/>
    </row>
    <row r="469" spans="1:5" ht="18">
      <c r="A469" s="689" t="s">
        <v>1408</v>
      </c>
      <c r="B469" s="690" t="s">
        <v>1409</v>
      </c>
      <c r="C469" s="593" t="s">
        <v>242</v>
      </c>
      <c r="D469" s="605"/>
      <c r="E469" s="595"/>
    </row>
    <row r="470" spans="1:5" ht="18">
      <c r="A470" s="689" t="s">
        <v>1410</v>
      </c>
      <c r="B470" s="690" t="s">
        <v>1411</v>
      </c>
      <c r="C470" s="593" t="s">
        <v>242</v>
      </c>
      <c r="D470" s="605"/>
      <c r="E470" s="595"/>
    </row>
    <row r="471" spans="1:5" ht="18.75" thickBot="1">
      <c r="A471" s="693" t="s">
        <v>1412</v>
      </c>
      <c r="B471" s="694" t="s">
        <v>1413</v>
      </c>
      <c r="C471" s="593" t="s">
        <v>242</v>
      </c>
      <c r="D471" s="605"/>
      <c r="E471" s="595"/>
    </row>
    <row r="472" spans="1:5" ht="18">
      <c r="A472" s="687" t="s">
        <v>1414</v>
      </c>
      <c r="B472" s="695" t="s">
        <v>1415</v>
      </c>
      <c r="C472" s="593" t="s">
        <v>242</v>
      </c>
      <c r="D472" s="605"/>
      <c r="E472" s="595"/>
    </row>
    <row r="473" spans="1:5" ht="18">
      <c r="A473" s="689" t="s">
        <v>1416</v>
      </c>
      <c r="B473" s="690" t="s">
        <v>1417</v>
      </c>
      <c r="C473" s="593" t="s">
        <v>242</v>
      </c>
      <c r="D473" s="605"/>
      <c r="E473" s="595"/>
    </row>
    <row r="474" spans="1:5" ht="18">
      <c r="A474" s="689" t="s">
        <v>1418</v>
      </c>
      <c r="B474" s="690" t="s">
        <v>1419</v>
      </c>
      <c r="C474" s="593" t="s">
        <v>242</v>
      </c>
      <c r="D474" s="605"/>
      <c r="E474" s="595"/>
    </row>
    <row r="475" spans="1:5" ht="18.75" thickBot="1">
      <c r="A475" s="693" t="s">
        <v>1420</v>
      </c>
      <c r="B475" s="694" t="s">
        <v>1421</v>
      </c>
      <c r="C475" s="593" t="s">
        <v>242</v>
      </c>
      <c r="D475" s="605"/>
      <c r="E475" s="595"/>
    </row>
    <row r="476" spans="1:5" ht="18">
      <c r="A476" s="687" t="s">
        <v>1422</v>
      </c>
      <c r="B476" s="688" t="s">
        <v>1423</v>
      </c>
      <c r="C476" s="593" t="s">
        <v>242</v>
      </c>
      <c r="D476" s="605"/>
      <c r="E476" s="595"/>
    </row>
    <row r="477" spans="1:5" ht="18">
      <c r="A477" s="689" t="s">
        <v>1424</v>
      </c>
      <c r="B477" s="690" t="s">
        <v>1425</v>
      </c>
      <c r="C477" s="593" t="s">
        <v>242</v>
      </c>
      <c r="D477" s="605"/>
      <c r="E477" s="595"/>
    </row>
    <row r="478" spans="1:5" ht="18">
      <c r="A478" s="689" t="s">
        <v>1426</v>
      </c>
      <c r="B478" s="691" t="s">
        <v>1427</v>
      </c>
      <c r="C478" s="593" t="s">
        <v>242</v>
      </c>
      <c r="D478" s="605"/>
      <c r="E478" s="595"/>
    </row>
    <row r="479" spans="1:5" ht="18">
      <c r="A479" s="689" t="s">
        <v>1428</v>
      </c>
      <c r="B479" s="690" t="s">
        <v>1429</v>
      </c>
      <c r="C479" s="593" t="s">
        <v>242</v>
      </c>
      <c r="D479" s="605"/>
      <c r="E479" s="595"/>
    </row>
    <row r="480" spans="1:5" ht="18">
      <c r="A480" s="689" t="s">
        <v>1430</v>
      </c>
      <c r="B480" s="690" t="s">
        <v>1431</v>
      </c>
      <c r="C480" s="593" t="s">
        <v>242</v>
      </c>
      <c r="D480" s="605"/>
      <c r="E480" s="595"/>
    </row>
    <row r="481" spans="1:5" ht="18">
      <c r="A481" s="689" t="s">
        <v>1432</v>
      </c>
      <c r="B481" s="690" t="s">
        <v>1433</v>
      </c>
      <c r="C481" s="593" t="s">
        <v>242</v>
      </c>
      <c r="D481" s="605"/>
      <c r="E481" s="595"/>
    </row>
    <row r="482" spans="1:5" ht="18">
      <c r="A482" s="689" t="s">
        <v>1434</v>
      </c>
      <c r="B482" s="690" t="s">
        <v>1435</v>
      </c>
      <c r="C482" s="593" t="s">
        <v>242</v>
      </c>
      <c r="D482" s="605"/>
      <c r="E482" s="595"/>
    </row>
    <row r="483" spans="1:5" ht="18.75" thickBot="1">
      <c r="A483" s="693" t="s">
        <v>1436</v>
      </c>
      <c r="B483" s="694" t="s">
        <v>1437</v>
      </c>
      <c r="C483" s="593" t="s">
        <v>242</v>
      </c>
      <c r="D483" s="605"/>
      <c r="E483" s="595"/>
    </row>
    <row r="484" spans="1:5" ht="18">
      <c r="A484" s="687" t="s">
        <v>1438</v>
      </c>
      <c r="B484" s="688" t="s">
        <v>1439</v>
      </c>
      <c r="C484" s="593" t="s">
        <v>242</v>
      </c>
      <c r="D484" s="605"/>
      <c r="E484" s="595"/>
    </row>
    <row r="485" spans="1:5" ht="18">
      <c r="A485" s="689" t="s">
        <v>1440</v>
      </c>
      <c r="B485" s="690" t="s">
        <v>1441</v>
      </c>
      <c r="C485" s="593" t="s">
        <v>242</v>
      </c>
      <c r="D485" s="605"/>
      <c r="E485" s="595"/>
    </row>
    <row r="486" spans="1:5" ht="18">
      <c r="A486" s="689" t="s">
        <v>1442</v>
      </c>
      <c r="B486" s="690" t="s">
        <v>1443</v>
      </c>
      <c r="C486" s="593" t="s">
        <v>242</v>
      </c>
      <c r="D486" s="605"/>
      <c r="E486" s="595"/>
    </row>
    <row r="487" spans="1:5" ht="18">
      <c r="A487" s="689" t="s">
        <v>1444</v>
      </c>
      <c r="B487" s="690" t="s">
        <v>1445</v>
      </c>
      <c r="C487" s="593" t="s">
        <v>242</v>
      </c>
      <c r="D487" s="605"/>
      <c r="E487" s="595"/>
    </row>
    <row r="488" spans="1:5" ht="18">
      <c r="A488" s="689" t="s">
        <v>1446</v>
      </c>
      <c r="B488" s="691" t="s">
        <v>1447</v>
      </c>
      <c r="C488" s="593" t="s">
        <v>242</v>
      </c>
      <c r="D488" s="605"/>
      <c r="E488" s="595"/>
    </row>
    <row r="489" spans="1:5" ht="18">
      <c r="A489" s="689" t="s">
        <v>1448</v>
      </c>
      <c r="B489" s="690" t="s">
        <v>1449</v>
      </c>
      <c r="C489" s="593" t="s">
        <v>242</v>
      </c>
      <c r="D489" s="605"/>
      <c r="E489" s="595"/>
    </row>
    <row r="490" spans="1:5" ht="18.75" thickBot="1">
      <c r="A490" s="693" t="s">
        <v>507</v>
      </c>
      <c r="B490" s="694" t="s">
        <v>508</v>
      </c>
      <c r="C490" s="593" t="s">
        <v>242</v>
      </c>
      <c r="D490" s="605"/>
      <c r="E490" s="595"/>
    </row>
    <row r="491" spans="1:5" ht="18">
      <c r="A491" s="687" t="s">
        <v>509</v>
      </c>
      <c r="B491" s="688" t="s">
        <v>510</v>
      </c>
      <c r="C491" s="593" t="s">
        <v>242</v>
      </c>
      <c r="D491" s="605"/>
      <c r="E491" s="595"/>
    </row>
    <row r="492" spans="1:5" ht="18">
      <c r="A492" s="689" t="s">
        <v>511</v>
      </c>
      <c r="B492" s="690" t="s">
        <v>512</v>
      </c>
      <c r="C492" s="593" t="s">
        <v>242</v>
      </c>
      <c r="D492" s="605"/>
      <c r="E492" s="595"/>
    </row>
    <row r="493" spans="1:5" ht="18">
      <c r="A493" s="689" t="s">
        <v>513</v>
      </c>
      <c r="B493" s="690" t="s">
        <v>514</v>
      </c>
      <c r="C493" s="593" t="s">
        <v>242</v>
      </c>
      <c r="D493" s="605"/>
      <c r="E493" s="595"/>
    </row>
    <row r="494" spans="1:5" ht="18">
      <c r="A494" s="689" t="s">
        <v>515</v>
      </c>
      <c r="B494" s="690" t="s">
        <v>516</v>
      </c>
      <c r="C494" s="593" t="s">
        <v>242</v>
      </c>
      <c r="D494" s="605"/>
      <c r="E494" s="595"/>
    </row>
    <row r="495" spans="1:5" ht="18">
      <c r="A495" s="689" t="s">
        <v>517</v>
      </c>
      <c r="B495" s="691" t="s">
        <v>518</v>
      </c>
      <c r="C495" s="593" t="s">
        <v>242</v>
      </c>
      <c r="D495" s="605"/>
      <c r="E495" s="595"/>
    </row>
    <row r="496" spans="1:5" ht="18">
      <c r="A496" s="689" t="s">
        <v>519</v>
      </c>
      <c r="B496" s="690" t="s">
        <v>520</v>
      </c>
      <c r="C496" s="593" t="s">
        <v>242</v>
      </c>
      <c r="D496" s="605"/>
      <c r="E496" s="595"/>
    </row>
    <row r="497" spans="1:5" ht="18">
      <c r="A497" s="689" t="s">
        <v>521</v>
      </c>
      <c r="B497" s="690" t="s">
        <v>522</v>
      </c>
      <c r="C497" s="593" t="s">
        <v>242</v>
      </c>
      <c r="D497" s="605"/>
      <c r="E497" s="595"/>
    </row>
    <row r="498" spans="1:5" ht="18">
      <c r="A498" s="689" t="s">
        <v>523</v>
      </c>
      <c r="B498" s="690" t="s">
        <v>524</v>
      </c>
      <c r="C498" s="593" t="s">
        <v>242</v>
      </c>
      <c r="D498" s="605"/>
      <c r="E498" s="595"/>
    </row>
    <row r="499" spans="1:5" ht="18.75" thickBot="1">
      <c r="A499" s="693" t="s">
        <v>525</v>
      </c>
      <c r="B499" s="694" t="s">
        <v>526</v>
      </c>
      <c r="C499" s="593" t="s">
        <v>242</v>
      </c>
      <c r="D499" s="605"/>
      <c r="E499" s="595"/>
    </row>
    <row r="500" spans="1:5" ht="18">
      <c r="A500" s="687" t="s">
        <v>527</v>
      </c>
      <c r="B500" s="688" t="s">
        <v>528</v>
      </c>
      <c r="C500" s="593" t="s">
        <v>242</v>
      </c>
      <c r="D500" s="605"/>
      <c r="E500" s="595"/>
    </row>
    <row r="501" spans="1:5" ht="18">
      <c r="A501" s="689" t="s">
        <v>529</v>
      </c>
      <c r="B501" s="690" t="s">
        <v>530</v>
      </c>
      <c r="C501" s="593" t="s">
        <v>242</v>
      </c>
      <c r="D501" s="605"/>
      <c r="E501" s="595"/>
    </row>
    <row r="502" spans="1:5" ht="18">
      <c r="A502" s="689" t="s">
        <v>531</v>
      </c>
      <c r="B502" s="691" t="s">
        <v>532</v>
      </c>
      <c r="C502" s="593" t="s">
        <v>242</v>
      </c>
      <c r="D502" s="605"/>
      <c r="E502" s="595"/>
    </row>
    <row r="503" spans="1:5" ht="18">
      <c r="A503" s="689" t="s">
        <v>533</v>
      </c>
      <c r="B503" s="690" t="s">
        <v>534</v>
      </c>
      <c r="C503" s="593" t="s">
        <v>242</v>
      </c>
      <c r="D503" s="605"/>
      <c r="E503" s="595"/>
    </row>
    <row r="504" spans="1:5" ht="18">
      <c r="A504" s="689" t="s">
        <v>535</v>
      </c>
      <c r="B504" s="690" t="s">
        <v>536</v>
      </c>
      <c r="C504" s="593" t="s">
        <v>242</v>
      </c>
      <c r="D504" s="605"/>
      <c r="E504" s="595"/>
    </row>
    <row r="505" spans="1:5" ht="18">
      <c r="A505" s="689" t="s">
        <v>537</v>
      </c>
      <c r="B505" s="690" t="s">
        <v>538</v>
      </c>
      <c r="C505" s="593" t="s">
        <v>242</v>
      </c>
      <c r="D505" s="605"/>
      <c r="E505" s="595"/>
    </row>
    <row r="506" spans="1:5" ht="18">
      <c r="A506" s="689" t="s">
        <v>539</v>
      </c>
      <c r="B506" s="690" t="s">
        <v>540</v>
      </c>
      <c r="C506" s="593" t="s">
        <v>242</v>
      </c>
      <c r="D506" s="605"/>
      <c r="E506" s="595"/>
    </row>
    <row r="507" spans="1:5" ht="18.75" thickBot="1">
      <c r="A507" s="693" t="s">
        <v>541</v>
      </c>
      <c r="B507" s="694" t="s">
        <v>542</v>
      </c>
      <c r="C507" s="593" t="s">
        <v>242</v>
      </c>
      <c r="D507" s="605"/>
      <c r="E507" s="595"/>
    </row>
    <row r="508" spans="1:5" ht="18">
      <c r="A508" s="687" t="s">
        <v>543</v>
      </c>
      <c r="B508" s="688" t="s">
        <v>544</v>
      </c>
      <c r="C508" s="593" t="s">
        <v>242</v>
      </c>
      <c r="D508" s="605"/>
      <c r="E508" s="595"/>
    </row>
    <row r="509" spans="1:5" ht="18">
      <c r="A509" s="689" t="s">
        <v>545</v>
      </c>
      <c r="B509" s="690" t="s">
        <v>546</v>
      </c>
      <c r="C509" s="593" t="s">
        <v>242</v>
      </c>
      <c r="D509" s="605"/>
      <c r="E509" s="595"/>
    </row>
    <row r="510" spans="1:5" ht="18">
      <c r="A510" s="689" t="s">
        <v>547</v>
      </c>
      <c r="B510" s="690" t="s">
        <v>548</v>
      </c>
      <c r="C510" s="593" t="s">
        <v>242</v>
      </c>
      <c r="D510" s="605"/>
      <c r="E510" s="595"/>
    </row>
    <row r="511" spans="1:5" ht="18">
      <c r="A511" s="689" t="s">
        <v>549</v>
      </c>
      <c r="B511" s="690" t="s">
        <v>550</v>
      </c>
      <c r="C511" s="593" t="s">
        <v>242</v>
      </c>
      <c r="D511" s="605"/>
      <c r="E511" s="595"/>
    </row>
    <row r="512" spans="1:5" ht="18">
      <c r="A512" s="689" t="s">
        <v>551</v>
      </c>
      <c r="B512" s="690" t="s">
        <v>552</v>
      </c>
      <c r="C512" s="593" t="s">
        <v>242</v>
      </c>
      <c r="D512" s="605"/>
      <c r="E512" s="595"/>
    </row>
    <row r="513" spans="1:5" ht="18">
      <c r="A513" s="689" t="s">
        <v>553</v>
      </c>
      <c r="B513" s="690" t="s">
        <v>554</v>
      </c>
      <c r="C513" s="593" t="s">
        <v>242</v>
      </c>
      <c r="D513" s="605"/>
      <c r="E513" s="595"/>
    </row>
    <row r="514" spans="1:5" ht="18">
      <c r="A514" s="689" t="s">
        <v>555</v>
      </c>
      <c r="B514" s="690" t="s">
        <v>556</v>
      </c>
      <c r="C514" s="593" t="s">
        <v>242</v>
      </c>
      <c r="D514" s="605"/>
      <c r="E514" s="595"/>
    </row>
    <row r="515" spans="1:5" ht="18">
      <c r="A515" s="689" t="s">
        <v>557</v>
      </c>
      <c r="B515" s="690" t="s">
        <v>558</v>
      </c>
      <c r="C515" s="593" t="s">
        <v>242</v>
      </c>
      <c r="D515" s="605"/>
      <c r="E515" s="595"/>
    </row>
    <row r="516" spans="1:5" ht="18">
      <c r="A516" s="689" t="s">
        <v>559</v>
      </c>
      <c r="B516" s="691" t="s">
        <v>560</v>
      </c>
      <c r="C516" s="593" t="s">
        <v>242</v>
      </c>
      <c r="D516" s="605"/>
      <c r="E516" s="595"/>
    </row>
    <row r="517" spans="1:5" ht="18">
      <c r="A517" s="689" t="s">
        <v>561</v>
      </c>
      <c r="B517" s="690" t="s">
        <v>562</v>
      </c>
      <c r="C517" s="593" t="s">
        <v>242</v>
      </c>
      <c r="D517" s="605"/>
      <c r="E517" s="595"/>
    </row>
    <row r="518" spans="1:5" ht="18.75" thickBot="1">
      <c r="A518" s="693" t="s">
        <v>563</v>
      </c>
      <c r="B518" s="694" t="s">
        <v>564</v>
      </c>
      <c r="C518" s="593" t="s">
        <v>242</v>
      </c>
      <c r="D518" s="605"/>
      <c r="E518" s="595"/>
    </row>
    <row r="519" spans="1:5" ht="18">
      <c r="A519" s="687" t="s">
        <v>565</v>
      </c>
      <c r="B519" s="688" t="s">
        <v>566</v>
      </c>
      <c r="C519" s="593" t="s">
        <v>242</v>
      </c>
      <c r="D519" s="605"/>
      <c r="E519" s="595"/>
    </row>
    <row r="520" spans="1:5" ht="18">
      <c r="A520" s="689" t="s">
        <v>567</v>
      </c>
      <c r="B520" s="690" t="s">
        <v>568</v>
      </c>
      <c r="C520" s="593" t="s">
        <v>242</v>
      </c>
      <c r="D520" s="605"/>
      <c r="E520" s="595"/>
    </row>
    <row r="521" spans="1:5" ht="18">
      <c r="A521" s="689" t="s">
        <v>569</v>
      </c>
      <c r="B521" s="690" t="s">
        <v>570</v>
      </c>
      <c r="C521" s="593" t="s">
        <v>242</v>
      </c>
      <c r="D521" s="605"/>
      <c r="E521" s="595"/>
    </row>
    <row r="522" spans="1:5" ht="18">
      <c r="A522" s="689" t="s">
        <v>571</v>
      </c>
      <c r="B522" s="690" t="s">
        <v>572</v>
      </c>
      <c r="C522" s="593" t="s">
        <v>242</v>
      </c>
      <c r="D522" s="605"/>
      <c r="E522" s="595"/>
    </row>
    <row r="523" spans="1:5" ht="18">
      <c r="A523" s="689" t="s">
        <v>573</v>
      </c>
      <c r="B523" s="690" t="s">
        <v>574</v>
      </c>
      <c r="C523" s="593" t="s">
        <v>242</v>
      </c>
      <c r="D523" s="605"/>
      <c r="E523" s="595"/>
    </row>
    <row r="524" spans="1:5" ht="18">
      <c r="A524" s="689" t="s">
        <v>575</v>
      </c>
      <c r="B524" s="691" t="s">
        <v>576</v>
      </c>
      <c r="C524" s="593" t="s">
        <v>242</v>
      </c>
      <c r="D524" s="605"/>
      <c r="E524" s="595"/>
    </row>
    <row r="525" spans="1:5" ht="18">
      <c r="A525" s="689" t="s">
        <v>577</v>
      </c>
      <c r="B525" s="690" t="s">
        <v>578</v>
      </c>
      <c r="C525" s="593" t="s">
        <v>242</v>
      </c>
      <c r="D525" s="605"/>
      <c r="E525" s="595"/>
    </row>
    <row r="526" spans="1:5" ht="18">
      <c r="A526" s="689" t="s">
        <v>579</v>
      </c>
      <c r="B526" s="690" t="s">
        <v>580</v>
      </c>
      <c r="C526" s="593" t="s">
        <v>242</v>
      </c>
      <c r="D526" s="605"/>
      <c r="E526" s="595"/>
    </row>
    <row r="527" spans="1:5" ht="18">
      <c r="A527" s="689" t="s">
        <v>581</v>
      </c>
      <c r="B527" s="690" t="s">
        <v>582</v>
      </c>
      <c r="C527" s="593" t="s">
        <v>242</v>
      </c>
      <c r="D527" s="605"/>
      <c r="E527" s="595"/>
    </row>
    <row r="528" spans="1:5" ht="18">
      <c r="A528" s="689" t="s">
        <v>583</v>
      </c>
      <c r="B528" s="690" t="s">
        <v>584</v>
      </c>
      <c r="C528" s="593" t="s">
        <v>242</v>
      </c>
      <c r="D528" s="605"/>
      <c r="E528" s="595"/>
    </row>
    <row r="529" spans="1:5" ht="18">
      <c r="A529" s="850" t="s">
        <v>585</v>
      </c>
      <c r="B529" s="851" t="s">
        <v>586</v>
      </c>
      <c r="C529" s="593" t="s">
        <v>242</v>
      </c>
      <c r="D529" s="605"/>
      <c r="E529" s="595"/>
    </row>
    <row r="530" spans="1:5" ht="18.75" thickBot="1">
      <c r="A530" s="850" t="s">
        <v>1842</v>
      </c>
      <c r="B530" s="852" t="s">
        <v>1841</v>
      </c>
      <c r="C530" s="593"/>
      <c r="D530" s="605"/>
      <c r="E530" s="595"/>
    </row>
    <row r="531" spans="1:5" ht="18">
      <c r="A531" s="853" t="s">
        <v>587</v>
      </c>
      <c r="B531" s="854" t="s">
        <v>588</v>
      </c>
      <c r="C531" s="593" t="s">
        <v>242</v>
      </c>
      <c r="D531" s="605"/>
      <c r="E531" s="595"/>
    </row>
    <row r="532" spans="1:5" ht="18">
      <c r="A532" s="696" t="s">
        <v>589</v>
      </c>
      <c r="B532" s="697" t="s">
        <v>590</v>
      </c>
      <c r="C532" s="593" t="s">
        <v>242</v>
      </c>
      <c r="D532" s="605"/>
      <c r="E532" s="595"/>
    </row>
    <row r="533" spans="1:5" ht="18">
      <c r="A533" s="689" t="s">
        <v>591</v>
      </c>
      <c r="B533" s="690" t="s">
        <v>592</v>
      </c>
      <c r="C533" s="593" t="s">
        <v>242</v>
      </c>
      <c r="D533" s="605"/>
      <c r="E533" s="595"/>
    </row>
    <row r="534" spans="1:5" ht="18">
      <c r="A534" s="689" t="s">
        <v>593</v>
      </c>
      <c r="B534" s="691" t="s">
        <v>594</v>
      </c>
      <c r="C534" s="593" t="s">
        <v>242</v>
      </c>
      <c r="D534" s="605"/>
      <c r="E534" s="595"/>
    </row>
    <row r="535" spans="1:5" ht="18">
      <c r="A535" s="689" t="s">
        <v>595</v>
      </c>
      <c r="B535" s="690" t="s">
        <v>596</v>
      </c>
      <c r="C535" s="593" t="s">
        <v>242</v>
      </c>
      <c r="D535" s="605"/>
      <c r="E535" s="595"/>
    </row>
    <row r="536" spans="1:5" ht="18.75" thickBot="1">
      <c r="A536" s="693" t="s">
        <v>597</v>
      </c>
      <c r="B536" s="694" t="s">
        <v>598</v>
      </c>
      <c r="C536" s="593" t="s">
        <v>242</v>
      </c>
      <c r="D536" s="605"/>
      <c r="E536" s="595"/>
    </row>
    <row r="537" spans="1:5" ht="18">
      <c r="A537" s="696" t="s">
        <v>599</v>
      </c>
      <c r="B537" s="697" t="s">
        <v>600</v>
      </c>
      <c r="C537" s="593" t="s">
        <v>242</v>
      </c>
      <c r="D537" s="605"/>
      <c r="E537" s="595"/>
    </row>
    <row r="538" spans="1:5" ht="18">
      <c r="A538" s="689" t="s">
        <v>601</v>
      </c>
      <c r="B538" s="690" t="s">
        <v>602</v>
      </c>
      <c r="C538" s="593" t="s">
        <v>242</v>
      </c>
      <c r="D538" s="605"/>
      <c r="E538" s="595"/>
    </row>
    <row r="539" spans="1:5" ht="18">
      <c r="A539" s="689" t="s">
        <v>603</v>
      </c>
      <c r="B539" s="690" t="s">
        <v>604</v>
      </c>
      <c r="C539" s="593" t="s">
        <v>242</v>
      </c>
      <c r="D539" s="605"/>
      <c r="E539" s="595"/>
    </row>
    <row r="540" spans="1:5" ht="18">
      <c r="A540" s="689" t="s">
        <v>605</v>
      </c>
      <c r="B540" s="690" t="s">
        <v>606</v>
      </c>
      <c r="C540" s="593" t="s">
        <v>242</v>
      </c>
      <c r="D540" s="605"/>
      <c r="E540" s="595"/>
    </row>
    <row r="541" spans="1:5" ht="18">
      <c r="A541" s="689" t="s">
        <v>607</v>
      </c>
      <c r="B541" s="690" t="s">
        <v>608</v>
      </c>
      <c r="C541" s="593" t="s">
        <v>242</v>
      </c>
      <c r="D541" s="605"/>
      <c r="E541" s="595"/>
    </row>
    <row r="542" spans="1:5" ht="18">
      <c r="A542" s="689" t="s">
        <v>609</v>
      </c>
      <c r="B542" s="690" t="s">
        <v>610</v>
      </c>
      <c r="C542" s="593" t="s">
        <v>242</v>
      </c>
      <c r="D542" s="605"/>
      <c r="E542" s="595"/>
    </row>
    <row r="543" spans="1:5" ht="18">
      <c r="A543" s="689" t="s">
        <v>611</v>
      </c>
      <c r="B543" s="690" t="s">
        <v>612</v>
      </c>
      <c r="C543" s="593" t="s">
        <v>242</v>
      </c>
      <c r="D543" s="605"/>
      <c r="E543" s="595"/>
    </row>
    <row r="544" spans="1:5" ht="18">
      <c r="A544" s="689" t="s">
        <v>613</v>
      </c>
      <c r="B544" s="691" t="s">
        <v>614</v>
      </c>
      <c r="C544" s="593" t="s">
        <v>242</v>
      </c>
      <c r="D544" s="605"/>
      <c r="E544" s="595"/>
    </row>
    <row r="545" spans="1:5" ht="18">
      <c r="A545" s="689" t="s">
        <v>615</v>
      </c>
      <c r="B545" s="690" t="s">
        <v>616</v>
      </c>
      <c r="C545" s="593" t="s">
        <v>242</v>
      </c>
      <c r="D545" s="605"/>
      <c r="E545" s="595"/>
    </row>
    <row r="546" spans="1:5" ht="18">
      <c r="A546" s="689" t="s">
        <v>617</v>
      </c>
      <c r="B546" s="690" t="s">
        <v>618</v>
      </c>
      <c r="C546" s="593" t="s">
        <v>242</v>
      </c>
      <c r="D546" s="605"/>
      <c r="E546" s="595"/>
    </row>
    <row r="547" spans="1:5" ht="18.75" thickBot="1">
      <c r="A547" s="698" t="s">
        <v>619</v>
      </c>
      <c r="B547" s="694" t="s">
        <v>620</v>
      </c>
      <c r="C547" s="593" t="s">
        <v>242</v>
      </c>
      <c r="D547" s="606"/>
      <c r="E547" s="595"/>
    </row>
    <row r="548" spans="1:5" ht="18">
      <c r="A548" s="696" t="s">
        <v>621</v>
      </c>
      <c r="B548" s="697" t="s">
        <v>622</v>
      </c>
      <c r="C548" s="593" t="s">
        <v>242</v>
      </c>
      <c r="D548" s="605"/>
      <c r="E548" s="595"/>
    </row>
    <row r="549" spans="1:5" ht="18">
      <c r="A549" s="689" t="s">
        <v>623</v>
      </c>
      <c r="B549" s="690" t="s">
        <v>624</v>
      </c>
      <c r="C549" s="593" t="s">
        <v>242</v>
      </c>
      <c r="D549" s="605"/>
      <c r="E549" s="595"/>
    </row>
    <row r="550" spans="1:5" ht="18">
      <c r="A550" s="689" t="s">
        <v>625</v>
      </c>
      <c r="B550" s="690" t="s">
        <v>626</v>
      </c>
      <c r="C550" s="593" t="s">
        <v>242</v>
      </c>
      <c r="D550" s="605"/>
      <c r="E550" s="595"/>
    </row>
    <row r="551" spans="1:5" ht="18">
      <c r="A551" s="689" t="s">
        <v>627</v>
      </c>
      <c r="B551" s="690" t="s">
        <v>628</v>
      </c>
      <c r="C551" s="593" t="s">
        <v>242</v>
      </c>
      <c r="D551" s="605"/>
      <c r="E551" s="595"/>
    </row>
    <row r="552" spans="1:5" ht="18">
      <c r="A552" s="689" t="s">
        <v>629</v>
      </c>
      <c r="B552" s="690" t="s">
        <v>630</v>
      </c>
      <c r="C552" s="593" t="s">
        <v>242</v>
      </c>
      <c r="D552" s="605"/>
      <c r="E552" s="595"/>
    </row>
    <row r="553" spans="1:5" ht="18">
      <c r="A553" s="689" t="s">
        <v>631</v>
      </c>
      <c r="B553" s="690" t="s">
        <v>632</v>
      </c>
      <c r="C553" s="593" t="s">
        <v>242</v>
      </c>
      <c r="D553" s="605"/>
      <c r="E553" s="595"/>
    </row>
    <row r="554" spans="1:5" ht="18">
      <c r="A554" s="689" t="s">
        <v>633</v>
      </c>
      <c r="B554" s="690" t="s">
        <v>634</v>
      </c>
      <c r="C554" s="593" t="s">
        <v>242</v>
      </c>
      <c r="D554" s="605"/>
      <c r="E554" s="595"/>
    </row>
    <row r="555" spans="1:5" ht="18">
      <c r="A555" s="689" t="s">
        <v>635</v>
      </c>
      <c r="B555" s="690" t="s">
        <v>636</v>
      </c>
      <c r="C555" s="593" t="s">
        <v>242</v>
      </c>
      <c r="D555" s="605"/>
      <c r="E555" s="595"/>
    </row>
    <row r="556" spans="1:5" ht="18">
      <c r="A556" s="689" t="s">
        <v>637</v>
      </c>
      <c r="B556" s="691" t="s">
        <v>638</v>
      </c>
      <c r="C556" s="593" t="s">
        <v>242</v>
      </c>
      <c r="D556" s="605"/>
      <c r="E556" s="595"/>
    </row>
    <row r="557" spans="1:5" ht="18">
      <c r="A557" s="689" t="s">
        <v>639</v>
      </c>
      <c r="B557" s="690" t="s">
        <v>640</v>
      </c>
      <c r="C557" s="593" t="s">
        <v>242</v>
      </c>
      <c r="D557" s="605"/>
      <c r="E557" s="595"/>
    </row>
    <row r="558" spans="1:5" ht="18">
      <c r="A558" s="689" t="s">
        <v>641</v>
      </c>
      <c r="B558" s="690" t="s">
        <v>642</v>
      </c>
      <c r="C558" s="593" t="s">
        <v>242</v>
      </c>
      <c r="D558" s="605"/>
      <c r="E558" s="595"/>
    </row>
    <row r="559" spans="1:5" ht="18">
      <c r="A559" s="689" t="s">
        <v>643</v>
      </c>
      <c r="B559" s="690" t="s">
        <v>644</v>
      </c>
      <c r="C559" s="593" t="s">
        <v>242</v>
      </c>
      <c r="D559" s="605"/>
      <c r="E559" s="595"/>
    </row>
    <row r="560" spans="1:5" ht="18">
      <c r="A560" s="689" t="s">
        <v>645</v>
      </c>
      <c r="B560" s="690" t="s">
        <v>646</v>
      </c>
      <c r="C560" s="593" t="s">
        <v>242</v>
      </c>
      <c r="D560" s="605"/>
      <c r="E560" s="595"/>
    </row>
    <row r="561" spans="1:5" ht="18">
      <c r="A561" s="689" t="s">
        <v>647</v>
      </c>
      <c r="B561" s="690" t="s">
        <v>648</v>
      </c>
      <c r="C561" s="593" t="s">
        <v>242</v>
      </c>
      <c r="D561" s="605"/>
      <c r="E561" s="595"/>
    </row>
    <row r="562" spans="1:5" ht="18">
      <c r="A562" s="689" t="s">
        <v>649</v>
      </c>
      <c r="B562" s="690" t="s">
        <v>650</v>
      </c>
      <c r="C562" s="593" t="s">
        <v>242</v>
      </c>
      <c r="D562" s="605"/>
      <c r="E562" s="595"/>
    </row>
    <row r="563" spans="1:5" ht="18">
      <c r="A563" s="689" t="s">
        <v>651</v>
      </c>
      <c r="B563" s="690" t="s">
        <v>652</v>
      </c>
      <c r="C563" s="593" t="s">
        <v>242</v>
      </c>
      <c r="D563" s="605"/>
      <c r="E563" s="595"/>
    </row>
    <row r="564" spans="1:5" ht="18.75">
      <c r="A564" s="689" t="s">
        <v>653</v>
      </c>
      <c r="B564" s="690" t="s">
        <v>654</v>
      </c>
      <c r="C564" s="593" t="s">
        <v>242</v>
      </c>
      <c r="D564" s="605"/>
      <c r="E564" s="595"/>
    </row>
    <row r="565" spans="1:5" ht="19.5" thickBot="1">
      <c r="A565" s="693" t="s">
        <v>655</v>
      </c>
      <c r="B565" s="699" t="s">
        <v>656</v>
      </c>
      <c r="C565" s="593" t="s">
        <v>242</v>
      </c>
      <c r="D565" s="607"/>
      <c r="E565" s="595"/>
    </row>
    <row r="566" spans="1:5" ht="18.75">
      <c r="A566" s="687" t="s">
        <v>657</v>
      </c>
      <c r="B566" s="688" t="s">
        <v>658</v>
      </c>
      <c r="C566" s="593" t="s">
        <v>242</v>
      </c>
      <c r="D566" s="605"/>
      <c r="E566" s="595"/>
    </row>
    <row r="567" spans="1:5" ht="18.75">
      <c r="A567" s="689" t="s">
        <v>659</v>
      </c>
      <c r="B567" s="690" t="s">
        <v>660</v>
      </c>
      <c r="C567" s="593" t="s">
        <v>242</v>
      </c>
      <c r="D567" s="605"/>
      <c r="E567" s="595"/>
    </row>
    <row r="568" spans="1:5" ht="18.75">
      <c r="A568" s="689" t="s">
        <v>661</v>
      </c>
      <c r="B568" s="690" t="s">
        <v>662</v>
      </c>
      <c r="C568" s="593" t="s">
        <v>242</v>
      </c>
      <c r="D568" s="605"/>
      <c r="E568" s="595"/>
    </row>
    <row r="569" spans="1:5" ht="18.75">
      <c r="A569" s="689" t="s">
        <v>663</v>
      </c>
      <c r="B569" s="690" t="s">
        <v>664</v>
      </c>
      <c r="C569" s="593" t="s">
        <v>242</v>
      </c>
      <c r="D569" s="605"/>
      <c r="E569" s="595"/>
    </row>
    <row r="570" spans="1:5" ht="19.5">
      <c r="A570" s="689" t="s">
        <v>665</v>
      </c>
      <c r="B570" s="691" t="s">
        <v>666</v>
      </c>
      <c r="C570" s="593" t="s">
        <v>242</v>
      </c>
      <c r="D570" s="605"/>
      <c r="E570" s="595"/>
    </row>
    <row r="571" spans="1:5" ht="18.75">
      <c r="A571" s="689" t="s">
        <v>667</v>
      </c>
      <c r="B571" s="690" t="s">
        <v>668</v>
      </c>
      <c r="C571" s="593" t="s">
        <v>242</v>
      </c>
      <c r="D571" s="605"/>
      <c r="E571" s="595"/>
    </row>
    <row r="572" spans="1:5" ht="19.5" thickBot="1">
      <c r="A572" s="693" t="s">
        <v>669</v>
      </c>
      <c r="B572" s="694" t="s">
        <v>670</v>
      </c>
      <c r="C572" s="593" t="s">
        <v>242</v>
      </c>
      <c r="D572" s="605"/>
      <c r="E572" s="595"/>
    </row>
    <row r="573" spans="1:5" ht="18.75">
      <c r="A573" s="687" t="s">
        <v>671</v>
      </c>
      <c r="B573" s="688" t="s">
        <v>672</v>
      </c>
      <c r="C573" s="593" t="s">
        <v>242</v>
      </c>
      <c r="D573" s="605"/>
      <c r="E573" s="595"/>
    </row>
    <row r="574" spans="1:5" ht="18.75">
      <c r="A574" s="689" t="s">
        <v>673</v>
      </c>
      <c r="B574" s="690" t="s">
        <v>1335</v>
      </c>
      <c r="C574" s="593" t="s">
        <v>242</v>
      </c>
      <c r="D574" s="605"/>
      <c r="E574" s="595"/>
    </row>
    <row r="575" spans="1:5" ht="18.75">
      <c r="A575" s="689" t="s">
        <v>674</v>
      </c>
      <c r="B575" s="690" t="s">
        <v>675</v>
      </c>
      <c r="C575" s="593" t="s">
        <v>242</v>
      </c>
      <c r="D575" s="605"/>
      <c r="E575" s="595"/>
    </row>
    <row r="576" spans="1:5" ht="18.75">
      <c r="A576" s="689" t="s">
        <v>676</v>
      </c>
      <c r="B576" s="690" t="s">
        <v>677</v>
      </c>
      <c r="C576" s="593" t="s">
        <v>242</v>
      </c>
      <c r="D576" s="605"/>
      <c r="E576" s="595"/>
    </row>
    <row r="577" spans="1:5" ht="18.75">
      <c r="A577" s="689" t="s">
        <v>678</v>
      </c>
      <c r="B577" s="690" t="s">
        <v>679</v>
      </c>
      <c r="C577" s="593" t="s">
        <v>242</v>
      </c>
      <c r="D577" s="605"/>
      <c r="E577" s="595"/>
    </row>
    <row r="578" spans="1:5" ht="19.5">
      <c r="A578" s="689" t="s">
        <v>680</v>
      </c>
      <c r="B578" s="691" t="s">
        <v>681</v>
      </c>
      <c r="C578" s="593" t="s">
        <v>242</v>
      </c>
      <c r="D578" s="605"/>
      <c r="E578" s="595"/>
    </row>
    <row r="579" spans="1:5" ht="18.75">
      <c r="A579" s="689" t="s">
        <v>682</v>
      </c>
      <c r="B579" s="690" t="s">
        <v>683</v>
      </c>
      <c r="C579" s="593" t="s">
        <v>242</v>
      </c>
      <c r="D579" s="605"/>
      <c r="E579" s="595"/>
    </row>
    <row r="580" spans="1:5" ht="19.5" thickBot="1">
      <c r="A580" s="693" t="s">
        <v>684</v>
      </c>
      <c r="B580" s="694" t="s">
        <v>685</v>
      </c>
      <c r="C580" s="593" t="s">
        <v>242</v>
      </c>
      <c r="D580" s="605"/>
      <c r="E580" s="595"/>
    </row>
    <row r="581" spans="1:5" ht="18.75">
      <c r="A581" s="687" t="s">
        <v>686</v>
      </c>
      <c r="B581" s="688" t="s">
        <v>687</v>
      </c>
      <c r="C581" s="593" t="s">
        <v>242</v>
      </c>
      <c r="D581" s="605"/>
      <c r="E581" s="595"/>
    </row>
    <row r="582" spans="1:5" ht="18.75">
      <c r="A582" s="689" t="s">
        <v>688</v>
      </c>
      <c r="B582" s="690" t="s">
        <v>689</v>
      </c>
      <c r="C582" s="593" t="s">
        <v>242</v>
      </c>
      <c r="D582" s="605"/>
      <c r="E582" s="595"/>
    </row>
    <row r="583" spans="1:5" ht="18.75">
      <c r="A583" s="689" t="s">
        <v>690</v>
      </c>
      <c r="B583" s="690" t="s">
        <v>691</v>
      </c>
      <c r="C583" s="593" t="s">
        <v>242</v>
      </c>
      <c r="D583" s="605"/>
      <c r="E583" s="595"/>
    </row>
    <row r="584" spans="1:5" ht="18.75">
      <c r="A584" s="689" t="s">
        <v>692</v>
      </c>
      <c r="B584" s="690" t="s">
        <v>693</v>
      </c>
      <c r="C584" s="593" t="s">
        <v>242</v>
      </c>
      <c r="D584" s="605"/>
      <c r="E584" s="595"/>
    </row>
    <row r="585" spans="1:5" ht="19.5">
      <c r="A585" s="689" t="s">
        <v>694</v>
      </c>
      <c r="B585" s="691" t="s">
        <v>695</v>
      </c>
      <c r="C585" s="593" t="s">
        <v>242</v>
      </c>
      <c r="D585" s="605"/>
      <c r="E585" s="595"/>
    </row>
    <row r="586" spans="1:5" ht="18.75">
      <c r="A586" s="689" t="s">
        <v>696</v>
      </c>
      <c r="B586" s="690" t="s">
        <v>697</v>
      </c>
      <c r="C586" s="593" t="s">
        <v>242</v>
      </c>
      <c r="D586" s="605"/>
      <c r="E586" s="595"/>
    </row>
    <row r="587" spans="1:5" ht="19.5" thickBot="1">
      <c r="A587" s="693" t="s">
        <v>698</v>
      </c>
      <c r="B587" s="694" t="s">
        <v>699</v>
      </c>
      <c r="C587" s="593" t="s">
        <v>242</v>
      </c>
      <c r="D587" s="605"/>
      <c r="E587" s="595"/>
    </row>
    <row r="588" spans="1:5" ht="18.75">
      <c r="A588" s="687" t="s">
        <v>700</v>
      </c>
      <c r="B588" s="688" t="s">
        <v>701</v>
      </c>
      <c r="C588" s="593" t="s">
        <v>242</v>
      </c>
      <c r="D588" s="605"/>
      <c r="E588" s="595"/>
    </row>
    <row r="589" spans="1:5" ht="18.75">
      <c r="A589" s="689" t="s">
        <v>702</v>
      </c>
      <c r="B589" s="690" t="s">
        <v>703</v>
      </c>
      <c r="C589" s="593" t="s">
        <v>242</v>
      </c>
      <c r="D589" s="605"/>
      <c r="E589" s="595"/>
    </row>
    <row r="590" spans="1:5" ht="19.5">
      <c r="A590" s="689" t="s">
        <v>704</v>
      </c>
      <c r="B590" s="691" t="s">
        <v>705</v>
      </c>
      <c r="C590" s="593" t="s">
        <v>242</v>
      </c>
      <c r="D590" s="605"/>
      <c r="E590" s="595"/>
    </row>
    <row r="591" spans="1:5" ht="19.5" thickBot="1">
      <c r="A591" s="693" t="s">
        <v>706</v>
      </c>
      <c r="B591" s="694" t="s">
        <v>707</v>
      </c>
      <c r="C591" s="593" t="s">
        <v>242</v>
      </c>
      <c r="D591" s="605"/>
      <c r="E591" s="595"/>
    </row>
    <row r="592" spans="1:5" ht="18.75">
      <c r="A592" s="687" t="s">
        <v>708</v>
      </c>
      <c r="B592" s="688" t="s">
        <v>709</v>
      </c>
      <c r="C592" s="593" t="s">
        <v>242</v>
      </c>
      <c r="D592" s="605"/>
      <c r="E592" s="595"/>
    </row>
    <row r="593" spans="1:5" ht="18.75">
      <c r="A593" s="689" t="s">
        <v>710</v>
      </c>
      <c r="B593" s="690" t="s">
        <v>711</v>
      </c>
      <c r="C593" s="593" t="s">
        <v>242</v>
      </c>
      <c r="D593" s="605"/>
      <c r="E593" s="595"/>
    </row>
    <row r="594" spans="1:5" ht="18.75">
      <c r="A594" s="689" t="s">
        <v>712</v>
      </c>
      <c r="B594" s="690" t="s">
        <v>713</v>
      </c>
      <c r="C594" s="593" t="s">
        <v>242</v>
      </c>
      <c r="D594" s="605"/>
      <c r="E594" s="595"/>
    </row>
    <row r="595" spans="1:5" ht="18.75">
      <c r="A595" s="689" t="s">
        <v>714</v>
      </c>
      <c r="B595" s="690" t="s">
        <v>715</v>
      </c>
      <c r="C595" s="593" t="s">
        <v>242</v>
      </c>
      <c r="D595" s="605"/>
      <c r="E595" s="595"/>
    </row>
    <row r="596" spans="1:5" ht="18.75">
      <c r="A596" s="689" t="s">
        <v>716</v>
      </c>
      <c r="B596" s="690" t="s">
        <v>717</v>
      </c>
      <c r="C596" s="593" t="s">
        <v>242</v>
      </c>
      <c r="D596" s="605"/>
      <c r="E596" s="595"/>
    </row>
    <row r="597" spans="1:5" ht="18.75">
      <c r="A597" s="689" t="s">
        <v>718</v>
      </c>
      <c r="B597" s="690" t="s">
        <v>719</v>
      </c>
      <c r="C597" s="593" t="s">
        <v>242</v>
      </c>
      <c r="D597" s="605"/>
      <c r="E597" s="595"/>
    </row>
    <row r="598" spans="1:5" ht="18.75">
      <c r="A598" s="689" t="s">
        <v>720</v>
      </c>
      <c r="B598" s="690" t="s">
        <v>721</v>
      </c>
      <c r="C598" s="593" t="s">
        <v>242</v>
      </c>
      <c r="D598" s="605"/>
      <c r="E598" s="595"/>
    </row>
    <row r="599" spans="1:5" ht="18.75">
      <c r="A599" s="689" t="s">
        <v>722</v>
      </c>
      <c r="B599" s="690" t="s">
        <v>723</v>
      </c>
      <c r="C599" s="593" t="s">
        <v>242</v>
      </c>
      <c r="D599" s="605"/>
      <c r="E599" s="595"/>
    </row>
    <row r="600" spans="1:5" ht="19.5">
      <c r="A600" s="689" t="s">
        <v>724</v>
      </c>
      <c r="B600" s="691" t="s">
        <v>725</v>
      </c>
      <c r="C600" s="593" t="s">
        <v>242</v>
      </c>
      <c r="D600" s="605"/>
      <c r="E600" s="595"/>
    </row>
    <row r="601" spans="1:5" ht="19.5" thickBot="1">
      <c r="A601" s="693" t="s">
        <v>726</v>
      </c>
      <c r="B601" s="694" t="s">
        <v>727</v>
      </c>
      <c r="C601" s="593" t="s">
        <v>242</v>
      </c>
      <c r="D601" s="605"/>
      <c r="E601" s="595"/>
    </row>
    <row r="602" spans="1:5" ht="18.75">
      <c r="A602" s="687" t="s">
        <v>728</v>
      </c>
      <c r="B602" s="688" t="s">
        <v>729</v>
      </c>
      <c r="C602" s="593" t="s">
        <v>242</v>
      </c>
      <c r="D602" s="605"/>
      <c r="E602" s="595"/>
    </row>
    <row r="603" spans="1:5" ht="18.75">
      <c r="A603" s="689" t="s">
        <v>730</v>
      </c>
      <c r="B603" s="690" t="s">
        <v>731</v>
      </c>
      <c r="C603" s="593" t="s">
        <v>242</v>
      </c>
      <c r="D603" s="605"/>
      <c r="E603" s="595"/>
    </row>
    <row r="604" spans="1:5" ht="18.75">
      <c r="A604" s="689" t="s">
        <v>732</v>
      </c>
      <c r="B604" s="690" t="s">
        <v>733</v>
      </c>
      <c r="C604" s="593" t="s">
        <v>242</v>
      </c>
      <c r="D604" s="605"/>
      <c r="E604" s="595"/>
    </row>
    <row r="605" spans="1:5" ht="18.75">
      <c r="A605" s="689" t="s">
        <v>734</v>
      </c>
      <c r="B605" s="690" t="s">
        <v>735</v>
      </c>
      <c r="C605" s="593" t="s">
        <v>242</v>
      </c>
      <c r="D605" s="605"/>
      <c r="E605" s="595"/>
    </row>
    <row r="606" spans="1:5" ht="18.75">
      <c r="A606" s="689" t="s">
        <v>736</v>
      </c>
      <c r="B606" s="690" t="s">
        <v>737</v>
      </c>
      <c r="C606" s="593" t="s">
        <v>242</v>
      </c>
      <c r="D606" s="605"/>
      <c r="E606" s="595"/>
    </row>
    <row r="607" spans="1:5" ht="18.75">
      <c r="A607" s="689" t="s">
        <v>738</v>
      </c>
      <c r="B607" s="690" t="s">
        <v>739</v>
      </c>
      <c r="C607" s="593" t="s">
        <v>242</v>
      </c>
      <c r="D607" s="605"/>
      <c r="E607" s="595"/>
    </row>
    <row r="608" spans="1:5" ht="18.75">
      <c r="A608" s="689" t="s">
        <v>740</v>
      </c>
      <c r="B608" s="690" t="s">
        <v>741</v>
      </c>
      <c r="C608" s="593" t="s">
        <v>242</v>
      </c>
      <c r="D608" s="605"/>
      <c r="E608" s="595"/>
    </row>
    <row r="609" spans="1:5" ht="18.75">
      <c r="A609" s="689" t="s">
        <v>742</v>
      </c>
      <c r="B609" s="690" t="s">
        <v>743</v>
      </c>
      <c r="C609" s="593" t="s">
        <v>242</v>
      </c>
      <c r="D609" s="605"/>
      <c r="E609" s="595"/>
    </row>
    <row r="610" spans="1:5" ht="18.75">
      <c r="A610" s="689" t="s">
        <v>744</v>
      </c>
      <c r="B610" s="690" t="s">
        <v>1596</v>
      </c>
      <c r="C610" s="593" t="s">
        <v>242</v>
      </c>
      <c r="D610" s="605"/>
      <c r="E610" s="595"/>
    </row>
    <row r="611" spans="1:5" ht="18.75">
      <c r="A611" s="689" t="s">
        <v>1597</v>
      </c>
      <c r="B611" s="690" t="s">
        <v>1598</v>
      </c>
      <c r="C611" s="593" t="s">
        <v>242</v>
      </c>
      <c r="D611" s="605"/>
      <c r="E611" s="595"/>
    </row>
    <row r="612" spans="1:5" ht="18.75">
      <c r="A612" s="689" t="s">
        <v>1599</v>
      </c>
      <c r="B612" s="690" t="s">
        <v>1600</v>
      </c>
      <c r="C612" s="593" t="s">
        <v>242</v>
      </c>
      <c r="D612" s="605"/>
      <c r="E612" s="595"/>
    </row>
    <row r="613" spans="1:5" ht="18.75">
      <c r="A613" s="689" t="s">
        <v>1601</v>
      </c>
      <c r="B613" s="690" t="s">
        <v>1602</v>
      </c>
      <c r="C613" s="593" t="s">
        <v>242</v>
      </c>
      <c r="D613" s="605"/>
      <c r="E613" s="595"/>
    </row>
    <row r="614" spans="1:5" ht="18.75">
      <c r="A614" s="689" t="s">
        <v>1603</v>
      </c>
      <c r="B614" s="690" t="s">
        <v>1604</v>
      </c>
      <c r="C614" s="593" t="s">
        <v>242</v>
      </c>
      <c r="D614" s="605"/>
      <c r="E614" s="595"/>
    </row>
    <row r="615" spans="1:5" ht="18.75">
      <c r="A615" s="689" t="s">
        <v>1605</v>
      </c>
      <c r="B615" s="690" t="s">
        <v>1606</v>
      </c>
      <c r="C615" s="593" t="s">
        <v>242</v>
      </c>
      <c r="D615" s="605"/>
      <c r="E615" s="595"/>
    </row>
    <row r="616" spans="1:5" ht="18.75">
      <c r="A616" s="689" t="s">
        <v>1607</v>
      </c>
      <c r="B616" s="690" t="s">
        <v>1608</v>
      </c>
      <c r="C616" s="593" t="s">
        <v>242</v>
      </c>
      <c r="D616" s="605"/>
      <c r="E616" s="595"/>
    </row>
    <row r="617" spans="1:5" ht="18.75">
      <c r="A617" s="689" t="s">
        <v>1609</v>
      </c>
      <c r="B617" s="690" t="s">
        <v>1610</v>
      </c>
      <c r="C617" s="593" t="s">
        <v>242</v>
      </c>
      <c r="D617" s="605"/>
      <c r="E617" s="595"/>
    </row>
    <row r="618" spans="1:5" ht="18.75">
      <c r="A618" s="689" t="s">
        <v>1611</v>
      </c>
      <c r="B618" s="690" t="s">
        <v>1612</v>
      </c>
      <c r="C618" s="593" t="s">
        <v>242</v>
      </c>
      <c r="D618" s="605"/>
      <c r="E618" s="595"/>
    </row>
    <row r="619" spans="1:5" ht="18.75">
      <c r="A619" s="689" t="s">
        <v>1613</v>
      </c>
      <c r="B619" s="690" t="s">
        <v>1614</v>
      </c>
      <c r="C619" s="593" t="s">
        <v>242</v>
      </c>
      <c r="D619" s="605"/>
      <c r="E619" s="595"/>
    </row>
    <row r="620" spans="1:5" ht="18.75">
      <c r="A620" s="689" t="s">
        <v>1615</v>
      </c>
      <c r="B620" s="690" t="s">
        <v>1616</v>
      </c>
      <c r="C620" s="593" t="s">
        <v>242</v>
      </c>
      <c r="D620" s="605"/>
      <c r="E620" s="595"/>
    </row>
    <row r="621" spans="1:5" ht="18.75">
      <c r="A621" s="689" t="s">
        <v>1617</v>
      </c>
      <c r="B621" s="690" t="s">
        <v>1618</v>
      </c>
      <c r="C621" s="593" t="s">
        <v>242</v>
      </c>
      <c r="D621" s="605"/>
      <c r="E621" s="595"/>
    </row>
    <row r="622" spans="1:5" ht="18.75">
      <c r="A622" s="689" t="s">
        <v>1619</v>
      </c>
      <c r="B622" s="690" t="s">
        <v>1620</v>
      </c>
      <c r="C622" s="593" t="s">
        <v>242</v>
      </c>
      <c r="D622" s="605"/>
      <c r="E622" s="595"/>
    </row>
    <row r="623" spans="1:5" ht="18.75">
      <c r="A623" s="689" t="s">
        <v>1621</v>
      </c>
      <c r="B623" s="690" t="s">
        <v>1622</v>
      </c>
      <c r="C623" s="593" t="s">
        <v>242</v>
      </c>
      <c r="D623" s="605"/>
      <c r="E623" s="595"/>
    </row>
    <row r="624" spans="1:5" ht="18.75">
      <c r="A624" s="689" t="s">
        <v>1623</v>
      </c>
      <c r="B624" s="690" t="s">
        <v>1624</v>
      </c>
      <c r="C624" s="593" t="s">
        <v>242</v>
      </c>
      <c r="D624" s="605"/>
      <c r="E624" s="595"/>
    </row>
    <row r="625" spans="1:5" ht="18.75">
      <c r="A625" s="689" t="s">
        <v>1625</v>
      </c>
      <c r="B625" s="690" t="s">
        <v>1626</v>
      </c>
      <c r="C625" s="593" t="s">
        <v>242</v>
      </c>
      <c r="D625" s="605"/>
      <c r="E625" s="595"/>
    </row>
    <row r="626" spans="1:5" ht="20.25" thickBot="1">
      <c r="A626" s="693" t="s">
        <v>1627</v>
      </c>
      <c r="B626" s="700" t="s">
        <v>1628</v>
      </c>
      <c r="C626" s="593" t="s">
        <v>242</v>
      </c>
      <c r="D626" s="605"/>
      <c r="E626" s="595"/>
    </row>
    <row r="627" spans="1:5" ht="18.75">
      <c r="A627" s="687" t="s">
        <v>1629</v>
      </c>
      <c r="B627" s="688" t="s">
        <v>1630</v>
      </c>
      <c r="C627" s="593" t="s">
        <v>242</v>
      </c>
      <c r="D627" s="605"/>
      <c r="E627" s="595"/>
    </row>
    <row r="628" spans="1:5" ht="18.75">
      <c r="A628" s="689" t="s">
        <v>1631</v>
      </c>
      <c r="B628" s="690" t="s">
        <v>1632</v>
      </c>
      <c r="C628" s="593" t="s">
        <v>242</v>
      </c>
      <c r="D628" s="605"/>
      <c r="E628" s="595"/>
    </row>
    <row r="629" spans="1:5" ht="18.75">
      <c r="A629" s="689" t="s">
        <v>1633</v>
      </c>
      <c r="B629" s="690" t="s">
        <v>1634</v>
      </c>
      <c r="C629" s="593" t="s">
        <v>242</v>
      </c>
      <c r="D629" s="605"/>
      <c r="E629" s="595"/>
    </row>
    <row r="630" spans="1:5" ht="18.75">
      <c r="A630" s="689" t="s">
        <v>1473</v>
      </c>
      <c r="B630" s="690" t="s">
        <v>1474</v>
      </c>
      <c r="C630" s="593" t="s">
        <v>242</v>
      </c>
      <c r="D630" s="605"/>
      <c r="E630" s="595"/>
    </row>
    <row r="631" spans="1:5" ht="18.75">
      <c r="A631" s="689" t="s">
        <v>1475</v>
      </c>
      <c r="B631" s="690" t="s">
        <v>1476</v>
      </c>
      <c r="C631" s="593" t="s">
        <v>242</v>
      </c>
      <c r="D631" s="605"/>
      <c r="E631" s="595"/>
    </row>
    <row r="632" spans="1:5" ht="18.75">
      <c r="A632" s="689" t="s">
        <v>1477</v>
      </c>
      <c r="B632" s="690" t="s">
        <v>1478</v>
      </c>
      <c r="C632" s="593" t="s">
        <v>242</v>
      </c>
      <c r="D632" s="605"/>
      <c r="E632" s="595"/>
    </row>
    <row r="633" spans="1:5" ht="18.75">
      <c r="A633" s="689" t="s">
        <v>1479</v>
      </c>
      <c r="B633" s="690" t="s">
        <v>1480</v>
      </c>
      <c r="C633" s="593" t="s">
        <v>242</v>
      </c>
      <c r="D633" s="605"/>
      <c r="E633" s="595"/>
    </row>
    <row r="634" spans="1:5" ht="18.75">
      <c r="A634" s="689" t="s">
        <v>1481</v>
      </c>
      <c r="B634" s="690" t="s">
        <v>1482</v>
      </c>
      <c r="C634" s="593" t="s">
        <v>242</v>
      </c>
      <c r="D634" s="605"/>
      <c r="E634" s="595"/>
    </row>
    <row r="635" spans="1:5" ht="18.75">
      <c r="A635" s="689" t="s">
        <v>1483</v>
      </c>
      <c r="B635" s="690" t="s">
        <v>1484</v>
      </c>
      <c r="C635" s="593" t="s">
        <v>242</v>
      </c>
      <c r="D635" s="605"/>
      <c r="E635" s="595"/>
    </row>
    <row r="636" spans="1:5" ht="18.75">
      <c r="A636" s="689" t="s">
        <v>1485</v>
      </c>
      <c r="B636" s="690" t="s">
        <v>1486</v>
      </c>
      <c r="C636" s="593" t="s">
        <v>242</v>
      </c>
      <c r="D636" s="605"/>
      <c r="E636" s="595"/>
    </row>
    <row r="637" spans="1:5" ht="18.75">
      <c r="A637" s="689" t="s">
        <v>1487</v>
      </c>
      <c r="B637" s="690" t="s">
        <v>1488</v>
      </c>
      <c r="C637" s="593" t="s">
        <v>242</v>
      </c>
      <c r="D637" s="605"/>
      <c r="E637" s="595"/>
    </row>
    <row r="638" spans="1:5" ht="18.75">
      <c r="A638" s="689" t="s">
        <v>1489</v>
      </c>
      <c r="B638" s="690" t="s">
        <v>1490</v>
      </c>
      <c r="C638" s="593" t="s">
        <v>242</v>
      </c>
      <c r="D638" s="605"/>
      <c r="E638" s="595"/>
    </row>
    <row r="639" spans="1:5" ht="18.75">
      <c r="A639" s="689" t="s">
        <v>1491</v>
      </c>
      <c r="B639" s="690" t="s">
        <v>1492</v>
      </c>
      <c r="C639" s="593" t="s">
        <v>242</v>
      </c>
      <c r="D639" s="605"/>
      <c r="E639" s="595"/>
    </row>
    <row r="640" spans="1:5" ht="18.75">
      <c r="A640" s="689" t="s">
        <v>1493</v>
      </c>
      <c r="B640" s="690" t="s">
        <v>1494</v>
      </c>
      <c r="C640" s="593" t="s">
        <v>242</v>
      </c>
      <c r="D640" s="605"/>
      <c r="E640" s="595"/>
    </row>
    <row r="641" spans="1:5" ht="18.75">
      <c r="A641" s="689" t="s">
        <v>1495</v>
      </c>
      <c r="B641" s="690" t="s">
        <v>1496</v>
      </c>
      <c r="C641" s="593" t="s">
        <v>242</v>
      </c>
      <c r="D641" s="605"/>
      <c r="E641" s="595"/>
    </row>
    <row r="642" spans="1:5" ht="18.75">
      <c r="A642" s="689" t="s">
        <v>1497</v>
      </c>
      <c r="B642" s="690" t="s">
        <v>1498</v>
      </c>
      <c r="C642" s="593" t="s">
        <v>242</v>
      </c>
      <c r="D642" s="605"/>
      <c r="E642" s="595"/>
    </row>
    <row r="643" spans="1:5" ht="18.75">
      <c r="A643" s="689" t="s">
        <v>1499</v>
      </c>
      <c r="B643" s="690" t="s">
        <v>1500</v>
      </c>
      <c r="C643" s="593" t="s">
        <v>242</v>
      </c>
      <c r="D643" s="605"/>
      <c r="E643" s="595"/>
    </row>
    <row r="644" spans="1:5" ht="18.75">
      <c r="A644" s="689" t="s">
        <v>1501</v>
      </c>
      <c r="B644" s="690" t="s">
        <v>1502</v>
      </c>
      <c r="C644" s="593" t="s">
        <v>242</v>
      </c>
      <c r="D644" s="605"/>
      <c r="E644" s="595"/>
    </row>
    <row r="645" spans="1:5" ht="18.75">
      <c r="A645" s="689" t="s">
        <v>1503</v>
      </c>
      <c r="B645" s="690" t="s">
        <v>1504</v>
      </c>
      <c r="C645" s="593" t="s">
        <v>242</v>
      </c>
      <c r="D645" s="605"/>
      <c r="E645" s="595"/>
    </row>
    <row r="646" spans="1:5" ht="18.75">
      <c r="A646" s="689" t="s">
        <v>1505</v>
      </c>
      <c r="B646" s="690" t="s">
        <v>1506</v>
      </c>
      <c r="C646" s="593" t="s">
        <v>242</v>
      </c>
      <c r="D646" s="605"/>
      <c r="E646" s="595"/>
    </row>
    <row r="647" spans="1:5" ht="18.75">
      <c r="A647" s="689" t="s">
        <v>1507</v>
      </c>
      <c r="B647" s="690" t="s">
        <v>1508</v>
      </c>
      <c r="C647" s="593" t="s">
        <v>242</v>
      </c>
      <c r="D647" s="605"/>
      <c r="E647" s="595"/>
    </row>
    <row r="648" spans="1:5" ht="19.5" thickBot="1">
      <c r="A648" s="693" t="s">
        <v>1509</v>
      </c>
      <c r="B648" s="694" t="s">
        <v>1510</v>
      </c>
      <c r="C648" s="593" t="s">
        <v>242</v>
      </c>
      <c r="D648" s="605"/>
      <c r="E648" s="595"/>
    </row>
    <row r="649" spans="1:5" ht="18.75">
      <c r="A649" s="687" t="s">
        <v>1511</v>
      </c>
      <c r="B649" s="688" t="s">
        <v>1512</v>
      </c>
      <c r="C649" s="593" t="s">
        <v>242</v>
      </c>
      <c r="D649" s="605"/>
      <c r="E649" s="595"/>
    </row>
    <row r="650" spans="1:5" ht="18.75">
      <c r="A650" s="689" t="s">
        <v>1513</v>
      </c>
      <c r="B650" s="690" t="s">
        <v>1514</v>
      </c>
      <c r="C650" s="593" t="s">
        <v>242</v>
      </c>
      <c r="D650" s="605"/>
      <c r="E650" s="595"/>
    </row>
    <row r="651" spans="1:5" ht="18.75">
      <c r="A651" s="689" t="s">
        <v>1515</v>
      </c>
      <c r="B651" s="690" t="s">
        <v>1516</v>
      </c>
      <c r="C651" s="593" t="s">
        <v>242</v>
      </c>
      <c r="D651" s="605"/>
      <c r="E651" s="595"/>
    </row>
    <row r="652" spans="1:5" ht="18.75">
      <c r="A652" s="689" t="s">
        <v>1517</v>
      </c>
      <c r="B652" s="690" t="s">
        <v>1518</v>
      </c>
      <c r="C652" s="593" t="s">
        <v>242</v>
      </c>
      <c r="D652" s="605"/>
      <c r="E652" s="595"/>
    </row>
    <row r="653" spans="1:5" ht="18.75">
      <c r="A653" s="689" t="s">
        <v>1519</v>
      </c>
      <c r="B653" s="690" t="s">
        <v>1520</v>
      </c>
      <c r="C653" s="593" t="s">
        <v>242</v>
      </c>
      <c r="D653" s="605"/>
      <c r="E653" s="595"/>
    </row>
    <row r="654" spans="1:5" ht="18.75">
      <c r="A654" s="689" t="s">
        <v>1521</v>
      </c>
      <c r="B654" s="690" t="s">
        <v>1522</v>
      </c>
      <c r="C654" s="593" t="s">
        <v>242</v>
      </c>
      <c r="D654" s="605"/>
      <c r="E654" s="595"/>
    </row>
    <row r="655" spans="1:5" ht="18.75">
      <c r="A655" s="689" t="s">
        <v>1523</v>
      </c>
      <c r="B655" s="690" t="s">
        <v>1524</v>
      </c>
      <c r="C655" s="593" t="s">
        <v>242</v>
      </c>
      <c r="D655" s="605"/>
      <c r="E655" s="595"/>
    </row>
    <row r="656" spans="1:5" ht="18.75">
      <c r="A656" s="689" t="s">
        <v>1525</v>
      </c>
      <c r="B656" s="690" t="s">
        <v>1526</v>
      </c>
      <c r="C656" s="593" t="s">
        <v>242</v>
      </c>
      <c r="D656" s="605"/>
      <c r="E656" s="595"/>
    </row>
    <row r="657" spans="1:5" ht="18.75">
      <c r="A657" s="689" t="s">
        <v>1527</v>
      </c>
      <c r="B657" s="690" t="s">
        <v>1528</v>
      </c>
      <c r="C657" s="593" t="s">
        <v>242</v>
      </c>
      <c r="D657" s="605"/>
      <c r="E657" s="595"/>
    </row>
    <row r="658" spans="1:5" ht="19.5">
      <c r="A658" s="689" t="s">
        <v>1529</v>
      </c>
      <c r="B658" s="691" t="s">
        <v>1530</v>
      </c>
      <c r="C658" s="593" t="s">
        <v>242</v>
      </c>
      <c r="D658" s="605"/>
      <c r="E658" s="595"/>
    </row>
    <row r="659" spans="1:5" ht="19.5" thickBot="1">
      <c r="A659" s="693" t="s">
        <v>1531</v>
      </c>
      <c r="B659" s="694" t="s">
        <v>1532</v>
      </c>
      <c r="C659" s="593" t="s">
        <v>242</v>
      </c>
      <c r="D659" s="605"/>
      <c r="E659" s="595"/>
    </row>
    <row r="660" spans="1:5" ht="18.75">
      <c r="A660" s="687" t="s">
        <v>1533</v>
      </c>
      <c r="B660" s="688" t="s">
        <v>1534</v>
      </c>
      <c r="C660" s="593" t="s">
        <v>242</v>
      </c>
      <c r="D660" s="605"/>
      <c r="E660" s="595"/>
    </row>
    <row r="661" spans="1:5" ht="18.75">
      <c r="A661" s="689" t="s">
        <v>1535</v>
      </c>
      <c r="B661" s="690" t="s">
        <v>1536</v>
      </c>
      <c r="C661" s="593" t="s">
        <v>242</v>
      </c>
      <c r="D661" s="605"/>
      <c r="E661" s="595"/>
    </row>
    <row r="662" spans="1:5" ht="18.75">
      <c r="A662" s="689" t="s">
        <v>1537</v>
      </c>
      <c r="B662" s="690" t="s">
        <v>1538</v>
      </c>
      <c r="C662" s="593" t="s">
        <v>242</v>
      </c>
      <c r="D662" s="605"/>
      <c r="E662" s="595"/>
    </row>
    <row r="663" spans="1:5" ht="18.75">
      <c r="A663" s="689" t="s">
        <v>1539</v>
      </c>
      <c r="B663" s="690" t="s">
        <v>1540</v>
      </c>
      <c r="C663" s="593" t="s">
        <v>242</v>
      </c>
      <c r="D663" s="605"/>
      <c r="E663" s="595"/>
    </row>
    <row r="664" spans="1:5" ht="20.25" thickBot="1">
      <c r="A664" s="693" t="s">
        <v>1541</v>
      </c>
      <c r="B664" s="700" t="s">
        <v>1542</v>
      </c>
      <c r="C664" s="593" t="s">
        <v>242</v>
      </c>
      <c r="D664" s="605"/>
      <c r="E664" s="595"/>
    </row>
    <row r="665" spans="1:5" ht="18.75">
      <c r="A665" s="687" t="s">
        <v>1543</v>
      </c>
      <c r="B665" s="688" t="s">
        <v>1544</v>
      </c>
      <c r="C665" s="593" t="s">
        <v>242</v>
      </c>
      <c r="D665" s="605"/>
      <c r="E665" s="595"/>
    </row>
    <row r="666" spans="1:5" ht="18.75">
      <c r="A666" s="689" t="s">
        <v>1545</v>
      </c>
      <c r="B666" s="690" t="s">
        <v>1546</v>
      </c>
      <c r="C666" s="593" t="s">
        <v>242</v>
      </c>
      <c r="D666" s="605"/>
      <c r="E666" s="595"/>
    </row>
    <row r="667" spans="1:5" ht="18.75">
      <c r="A667" s="689" t="s">
        <v>1547</v>
      </c>
      <c r="B667" s="690" t="s">
        <v>1548</v>
      </c>
      <c r="C667" s="593" t="s">
        <v>242</v>
      </c>
      <c r="D667" s="605"/>
      <c r="E667" s="595"/>
    </row>
    <row r="668" spans="1:5" ht="18.75">
      <c r="A668" s="689" t="s">
        <v>1549</v>
      </c>
      <c r="B668" s="690" t="s">
        <v>1550</v>
      </c>
      <c r="C668" s="593" t="s">
        <v>242</v>
      </c>
      <c r="D668" s="605"/>
      <c r="E668" s="595"/>
    </row>
    <row r="669" spans="1:5" ht="18.75">
      <c r="A669" s="689" t="s">
        <v>1551</v>
      </c>
      <c r="B669" s="690" t="s">
        <v>1552</v>
      </c>
      <c r="C669" s="593" t="s">
        <v>242</v>
      </c>
      <c r="D669" s="605"/>
      <c r="E669" s="595"/>
    </row>
    <row r="670" spans="1:5" ht="18.75">
      <c r="A670" s="689" t="s">
        <v>1553</v>
      </c>
      <c r="B670" s="690" t="s">
        <v>1554</v>
      </c>
      <c r="C670" s="593" t="s">
        <v>242</v>
      </c>
      <c r="D670" s="605"/>
      <c r="E670" s="595"/>
    </row>
    <row r="671" spans="1:5" ht="18.75">
      <c r="A671" s="689" t="s">
        <v>1555</v>
      </c>
      <c r="B671" s="690" t="s">
        <v>1556</v>
      </c>
      <c r="C671" s="593" t="s">
        <v>242</v>
      </c>
      <c r="D671" s="605"/>
      <c r="E671" s="595"/>
    </row>
    <row r="672" spans="1:5" ht="18.75">
      <c r="A672" s="689" t="s">
        <v>1557</v>
      </c>
      <c r="B672" s="690" t="s">
        <v>1558</v>
      </c>
      <c r="C672" s="593" t="s">
        <v>242</v>
      </c>
      <c r="D672" s="605"/>
      <c r="E672" s="595"/>
    </row>
    <row r="673" spans="1:5" ht="18.75">
      <c r="A673" s="689" t="s">
        <v>1559</v>
      </c>
      <c r="B673" s="690" t="s">
        <v>1560</v>
      </c>
      <c r="C673" s="593" t="s">
        <v>242</v>
      </c>
      <c r="D673" s="605"/>
      <c r="E673" s="595"/>
    </row>
    <row r="674" spans="1:5" ht="18.75">
      <c r="A674" s="689" t="s">
        <v>1561</v>
      </c>
      <c r="B674" s="690" t="s">
        <v>1562</v>
      </c>
      <c r="C674" s="593" t="s">
        <v>242</v>
      </c>
      <c r="D674" s="605"/>
      <c r="E674" s="595"/>
    </row>
    <row r="675" spans="1:5" ht="20.25" thickBot="1">
      <c r="A675" s="693" t="s">
        <v>1563</v>
      </c>
      <c r="B675" s="700" t="s">
        <v>1564</v>
      </c>
      <c r="C675" s="593" t="s">
        <v>242</v>
      </c>
      <c r="D675" s="605"/>
      <c r="E675" s="595"/>
    </row>
    <row r="676" spans="1:5" ht="18.75">
      <c r="A676" s="687" t="s">
        <v>1565</v>
      </c>
      <c r="B676" s="688" t="s">
        <v>1566</v>
      </c>
      <c r="C676" s="593" t="s">
        <v>242</v>
      </c>
      <c r="D676" s="605"/>
      <c r="E676" s="595"/>
    </row>
    <row r="677" spans="1:5" ht="18.75">
      <c r="A677" s="689" t="s">
        <v>1567</v>
      </c>
      <c r="B677" s="690" t="s">
        <v>1568</v>
      </c>
      <c r="C677" s="593" t="s">
        <v>242</v>
      </c>
      <c r="D677" s="605"/>
      <c r="E677" s="595"/>
    </row>
    <row r="678" spans="1:5" ht="18.75">
      <c r="A678" s="689" t="s">
        <v>1569</v>
      </c>
      <c r="B678" s="690" t="s">
        <v>1570</v>
      </c>
      <c r="C678" s="593" t="s">
        <v>242</v>
      </c>
      <c r="D678" s="605"/>
      <c r="E678" s="595"/>
    </row>
    <row r="679" spans="1:5" ht="18.75">
      <c r="A679" s="689" t="s">
        <v>1571</v>
      </c>
      <c r="B679" s="690" t="s">
        <v>1572</v>
      </c>
      <c r="C679" s="593" t="s">
        <v>242</v>
      </c>
      <c r="D679" s="605"/>
      <c r="E679" s="595"/>
    </row>
    <row r="680" spans="1:5" ht="18.75">
      <c r="A680" s="689" t="s">
        <v>1573</v>
      </c>
      <c r="B680" s="690" t="s">
        <v>1574</v>
      </c>
      <c r="C680" s="593" t="s">
        <v>242</v>
      </c>
      <c r="D680" s="605"/>
      <c r="E680" s="595"/>
    </row>
    <row r="681" spans="1:5" ht="18.75">
      <c r="A681" s="689" t="s">
        <v>1575</v>
      </c>
      <c r="B681" s="690" t="s">
        <v>1576</v>
      </c>
      <c r="C681" s="593" t="s">
        <v>242</v>
      </c>
      <c r="D681" s="605"/>
      <c r="E681" s="595"/>
    </row>
    <row r="682" spans="1:5" ht="18.75">
      <c r="A682" s="689" t="s">
        <v>1577</v>
      </c>
      <c r="B682" s="690" t="s">
        <v>1578</v>
      </c>
      <c r="C682" s="593" t="s">
        <v>242</v>
      </c>
      <c r="D682" s="605"/>
      <c r="E682" s="595"/>
    </row>
    <row r="683" spans="1:5" ht="18.75">
      <c r="A683" s="689" t="s">
        <v>1579</v>
      </c>
      <c r="B683" s="690" t="s">
        <v>1580</v>
      </c>
      <c r="C683" s="593" t="s">
        <v>242</v>
      </c>
      <c r="D683" s="605"/>
      <c r="E683" s="595"/>
    </row>
    <row r="684" spans="1:5" ht="18.75">
      <c r="A684" s="689" t="s">
        <v>1581</v>
      </c>
      <c r="B684" s="690" t="s">
        <v>1582</v>
      </c>
      <c r="C684" s="593" t="s">
        <v>242</v>
      </c>
      <c r="D684" s="605"/>
      <c r="E684" s="595"/>
    </row>
    <row r="685" spans="1:5" ht="20.25" thickBot="1">
      <c r="A685" s="693" t="s">
        <v>1583</v>
      </c>
      <c r="B685" s="700" t="s">
        <v>1584</v>
      </c>
      <c r="C685" s="593" t="s">
        <v>242</v>
      </c>
      <c r="D685" s="605"/>
      <c r="E685" s="595"/>
    </row>
    <row r="686" spans="1:5" ht="18.75">
      <c r="A686" s="687" t="s">
        <v>1585</v>
      </c>
      <c r="B686" s="688" t="s">
        <v>1586</v>
      </c>
      <c r="C686" s="593" t="s">
        <v>242</v>
      </c>
      <c r="D686" s="605"/>
      <c r="E686" s="595"/>
    </row>
    <row r="687" spans="1:5" ht="18.75">
      <c r="A687" s="689" t="s">
        <v>1587</v>
      </c>
      <c r="B687" s="690" t="s">
        <v>1588</v>
      </c>
      <c r="C687" s="593" t="s">
        <v>242</v>
      </c>
      <c r="D687" s="605"/>
      <c r="E687" s="595"/>
    </row>
    <row r="688" spans="1:5" ht="18.75">
      <c r="A688" s="689" t="s">
        <v>1589</v>
      </c>
      <c r="B688" s="690" t="s">
        <v>1590</v>
      </c>
      <c r="C688" s="593" t="s">
        <v>242</v>
      </c>
      <c r="D688" s="605"/>
      <c r="E688" s="595"/>
    </row>
    <row r="689" spans="1:5" ht="18.75">
      <c r="A689" s="689" t="s">
        <v>1591</v>
      </c>
      <c r="B689" s="690" t="s">
        <v>1592</v>
      </c>
      <c r="C689" s="593" t="s">
        <v>242</v>
      </c>
      <c r="D689" s="605"/>
      <c r="E689" s="595"/>
    </row>
    <row r="690" spans="1:5" ht="20.25" thickBot="1">
      <c r="A690" s="693" t="s">
        <v>1593</v>
      </c>
      <c r="B690" s="700" t="s">
        <v>1594</v>
      </c>
      <c r="C690" s="593" t="s">
        <v>242</v>
      </c>
      <c r="D690" s="605"/>
      <c r="E690" s="595"/>
    </row>
    <row r="691" spans="1:5" ht="19.5">
      <c r="A691" s="605"/>
      <c r="B691" s="628"/>
      <c r="C691" s="593"/>
      <c r="D691" s="605"/>
      <c r="E691" s="595"/>
    </row>
    <row r="692" spans="1:5" ht="14.25">
      <c r="A692" s="702" t="s">
        <v>1675</v>
      </c>
      <c r="B692" s="703" t="s">
        <v>1674</v>
      </c>
      <c r="D692" s="602"/>
      <c r="E692" s="602"/>
    </row>
    <row r="693" spans="1:5" ht="14.25">
      <c r="A693" s="704"/>
      <c r="B693" s="701">
        <v>42035</v>
      </c>
      <c r="D693" s="602"/>
      <c r="E693" s="602"/>
    </row>
    <row r="694" spans="1:5" ht="14.25">
      <c r="A694" s="704"/>
      <c r="B694" s="701">
        <v>42063</v>
      </c>
      <c r="D694" s="602"/>
      <c r="E694" s="602"/>
    </row>
    <row r="695" spans="1:5" ht="14.25">
      <c r="A695" s="704"/>
      <c r="B695" s="701">
        <v>42094</v>
      </c>
      <c r="D695" s="602"/>
      <c r="E695" s="602"/>
    </row>
    <row r="696" spans="1:2" ht="14.25">
      <c r="A696" s="704"/>
      <c r="B696" s="701">
        <v>42124</v>
      </c>
    </row>
    <row r="697" spans="1:2" ht="14.25">
      <c r="A697" s="704"/>
      <c r="B697" s="701">
        <v>42155</v>
      </c>
    </row>
    <row r="698" spans="1:2" ht="14.25">
      <c r="A698" s="704"/>
      <c r="B698" s="701">
        <v>42185</v>
      </c>
    </row>
    <row r="699" spans="1:2" ht="14.25">
      <c r="A699" s="704"/>
      <c r="B699" s="701">
        <v>42216</v>
      </c>
    </row>
    <row r="700" spans="1:2" ht="14.25">
      <c r="A700" s="704"/>
      <c r="B700" s="701">
        <v>42247</v>
      </c>
    </row>
    <row r="701" spans="1:2" ht="14.25">
      <c r="A701" s="704"/>
      <c r="B701" s="701">
        <v>42277</v>
      </c>
    </row>
    <row r="702" spans="1:2" ht="14.25">
      <c r="A702" s="704"/>
      <c r="B702" s="701">
        <v>42308</v>
      </c>
    </row>
    <row r="703" spans="1:2" ht="14.25">
      <c r="A703" s="704"/>
      <c r="B703" s="701">
        <v>42338</v>
      </c>
    </row>
    <row r="704" spans="1:2" ht="14.25">
      <c r="A704" s="704"/>
      <c r="B704" s="701">
        <v>42369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2015-10-21T11:50:02Z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728781021</vt:i4>
  </property>
  <property fmtid="{D5CDD505-2E9C-101B-9397-08002B2CF9AE}" pid="3" name="_NewReviewCycle">
    <vt:lpwstr/>
  </property>
  <property fmtid="{D5CDD505-2E9C-101B-9397-08002B2CF9AE}" pid="4" name="_EmailSubject">
    <vt:lpwstr>Промяна в макет</vt:lpwstr>
  </property>
  <property fmtid="{D5CDD505-2E9C-101B-9397-08002B2CF9AE}" pid="5" name="_AuthorEmail">
    <vt:lpwstr>k.georgieva@is-bg.net</vt:lpwstr>
  </property>
  <property fmtid="{D5CDD505-2E9C-101B-9397-08002B2CF9AE}" pid="6" name="_AuthorEmailDisplayName">
    <vt:lpwstr>Красимира Георгиева</vt:lpwstr>
  </property>
  <property fmtid="{D5CDD505-2E9C-101B-9397-08002B2CF9AE}" pid="7" name="_ReviewingToolsShownOnce">
    <vt:lpwstr/>
  </property>
</Properties>
</file>