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'OTCHET'!$A:$L</definedName>
    <definedName name="_xlnm.Print_Area" localSheetId="0">'OTCHET-agregirani pokazateli'!$B$1:$H$146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2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5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9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<sst xmlns="http://schemas.openxmlformats.org/spreadsheetml/2006/main" count="3145" uniqueCount="1844">
  <si>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</si>
  <si>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</si>
  <si>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</si>
  <si>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</si>
  <si>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</si>
  <si>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</si>
  <si>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</si>
  <si>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</si>
  <si>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</si>
  <si>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</si>
  <si>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</si>
  <si>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</si>
  <si>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</si>
  <si>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</si>
  <si>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</si>
  <si>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</si>
  <si>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</si>
  <si>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</si>
  <si>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</si>
  <si>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</si>
  <si>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</si>
  <si>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</si>
  <si>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</si>
  <si>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</si>
  <si>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</si>
  <si>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</si>
  <si>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</si>
  <si>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</si>
  <si>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</si>
  <si>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</si>
  <si>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</si>
  <si>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</si>
  <si>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</si>
  <si>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</si>
  <si>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</si>
  <si>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</si>
  <si>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</si>
  <si>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</si>
  <si>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</si>
  <si>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</si>
  <si>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</si>
  <si>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</si>
  <si>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</si>
  <si>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</si>
  <si>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</si>
  <si>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</si>
  <si>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</si>
  <si>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</si>
  <si>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</si>
  <si>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</si>
  <si>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</si>
  <si>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</si>
  <si>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</si>
  <si>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</si>
  <si>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</si>
  <si>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</si>
  <si>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</si>
  <si>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</si>
  <si>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</si>
  <si>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</si>
  <si>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</si>
  <si>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</si>
  <si>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</si>
  <si>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</si>
  <si>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</si>
  <si>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</si>
  <si>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</si>
  <si>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</si>
  <si>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</si>
  <si>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</si>
  <si>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</si>
  <si>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</si>
  <si>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</si>
  <si>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</si>
  <si>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</si>
  <si>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</si>
  <si>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</si>
  <si>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</si>
  <si>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</si>
  <si>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</si>
  <si>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</si>
  <si>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</si>
  <si>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</si>
  <si>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</si>
  <si>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</si>
  <si>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</si>
  <si>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</si>
  <si>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</si>
  <si>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</si>
  <si>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</si>
  <si>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</si>
  <si>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</si>
  <si>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</si>
  <si>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</si>
  <si>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</si>
  <si>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</si>
  <si>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</si>
  <si>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</si>
  <si>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</si>
  <si>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</si>
  <si>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</si>
  <si>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</si>
  <si>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</si>
  <si>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</si>
  <si>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</si>
  <si>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</si>
  <si>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</si>
  <si>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</si>
  <si>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</si>
  <si>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</si>
  <si>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</si>
  <si>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</si>
  <si>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</si>
  <si>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</si>
  <si>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</si>
  <si>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</si>
  <si>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</si>
  <si>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</si>
  <si>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</si>
  <si>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</si>
  <si>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</si>
  <si>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</si>
  <si>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</si>
  <si>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</si>
  <si>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</si>
  <si>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</si>
  <si>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</si>
  <si>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</si>
  <si>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</si>
  <si>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</si>
  <si>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</si>
  <si>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</si>
  <si>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</si>
  <si>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</si>
  <si>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</si>
  <si>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</si>
  <si>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</si>
  <si>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</si>
  <si>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</si>
  <si>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</si>
  <si>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</si>
  <si>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</si>
  <si>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</si>
  <si>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</si>
  <si>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</si>
  <si>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</si>
  <si>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</si>
  <si>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</si>
  <si>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</si>
  <si>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</si>
  <si>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</si>
  <si>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</si>
  <si>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</si>
  <si>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</si>
  <si>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</si>
  <si>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</si>
  <si>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</si>
  <si>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</si>
  <si>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</si>
  <si>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</si>
  <si>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</si>
  <si>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</si>
  <si>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</si>
  <si>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</si>
  <si>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</si>
  <si>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</si>
  <si>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</si>
  <si>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</si>
  <si>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</si>
  <si>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</si>
  <si>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</si>
  <si>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</si>
  <si>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</si>
  <si>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</si>
  <si>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</si>
  <si>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</si>
  <si>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</si>
  <si>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</si>
  <si>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</si>
  <si>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</si>
  <si>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</si>
  <si>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</si>
  <si>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</si>
  <si>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</si>
  <si>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</si>
  <si>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</si>
  <si>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</si>
  <si>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</si>
  <si>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</si>
  <si>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</si>
  <si>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</si>
  <si>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</si>
  <si>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</si>
  <si>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</si>
  <si>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</si>
  <si>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</si>
  <si>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</si>
  <si>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</si>
  <si>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</si>
  <si>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</si>
  <si>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</si>
  <si>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</si>
  <si>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</si>
  <si>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</si>
  <si>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</si>
  <si>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</si>
  <si>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</si>
  <si>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</si>
  <si>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</si>
  <si>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</si>
  <si>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</si>
  <si>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</si>
  <si>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</si>
  <si>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</si>
  <si>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</si>
  <si>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</si>
  <si>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</si>
  <si>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</si>
  <si>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</si>
  <si>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</si>
  <si>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</si>
  <si>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</si>
  <si>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</si>
  <si>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</si>
  <si>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</si>
  <si>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</si>
  <si>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</si>
  <si>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</si>
  <si>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</si>
  <si>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</si>
  <si>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</si>
  <si>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</si>
  <si>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</si>
  <si>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</si>
  <si>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</si>
  <si>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</si>
  <si>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</si>
  <si>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</si>
  <si>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</si>
  <si>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</si>
  <si>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</si>
  <si>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</si>
  <si>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</si>
  <si>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</si>
  <si>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</si>
  <si>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</si>
  <si>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</si>
  <si>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</si>
  <si>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</si>
  <si>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</si>
  <si>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</si>
  <si>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</si>
  <si>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</si>
  <si>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</si>
  <si>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</si>
  <si>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</si>
  <si>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</si>
  <si>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</si>
  <si>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</si>
  <si>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</si>
  <si>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</si>
  <si>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</si>
  <si>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</si>
  <si>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</si>
  <si>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</si>
  <si>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</si>
  <si>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</si>
  <si>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</si>
  <si>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</si>
  <si>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</si>
  <si>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</si>
  <si>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</si>
  <si>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</si>
  <si>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</si>
  <si>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</si>
  <si>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</si>
  <si>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</si>
  <si>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</si>
  <si>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</si>
  <si>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</si>
  <si>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</si>
  <si>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</si>
  <si>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</si>
  <si>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</si>
  <si>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</si>
  <si>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</si>
  <si>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</si>
  <si>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</si>
  <si>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</si>
  <si>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</si>
  <si>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</si>
  <si>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</si>
  <si>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</si>
  <si>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</si>
  <si>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</si>
  <si>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</si>
  <si>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</si>
  <si>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</si>
  <si>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</si>
  <si>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</si>
  <si>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</si>
  <si>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</si>
  <si>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</si>
  <si>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</si>
  <si>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</si>
  <si>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</si>
  <si>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</si>
  <si>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</si>
  <si>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</si>
  <si>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</si>
  <si>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</si>
  <si>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</si>
  <si>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</si>
  <si>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</si>
  <si>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</si>
  <si>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</si>
  <si>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</si>
  <si>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</si>
  <si>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</si>
  <si>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</si>
  <si>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</si>
  <si>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</si>
  <si>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</si>
  <si>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</si>
  <si>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</si>
  <si>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</si>
  <si>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</si>
  <si>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</si>
  <si>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</si>
  <si>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</si>
  <si>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</si>
  <si>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</si>
  <si>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</si>
  <si>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</si>
  <si>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</si>
  <si>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</si>
  <si>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</si>
  <si>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</si>
  <si>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</si>
  <si>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</si>
  <si>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</si>
  <si>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</si>
  <si>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</si>
  <si>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</si>
  <si>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</si>
  <si>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</si>
  <si>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</si>
  <si>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</si>
  <si>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</si>
  <si>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</si>
  <si>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</si>
  <si>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</si>
  <si>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</si>
  <si>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</si>
  <si>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</si>
  <si>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</si>
  <si>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</si>
  <si>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</si>
  <si>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</si>
  <si>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</si>
  <si>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</si>
  <si>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</si>
  <si>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</si>
  <si>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</si>
  <si>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</si>
  <si>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</si>
  <si>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</si>
  <si>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</si>
  <si>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</si>
  <si>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</si>
  <si>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</si>
  <si>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</si>
  <si>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</si>
  <si>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</si>
  <si>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</si>
  <si>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</si>
  <si>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</si>
  <si>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</si>
  <si>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</si>
  <si>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</si>
  <si>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</si>
  <si>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</si>
  <si>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</si>
  <si>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</si>
  <si>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</si>
  <si>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</si>
  <si>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</si>
  <si>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</si>
  <si>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</si>
  <si>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</si>
  <si>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</si>
  <si>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</si>
  <si>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</si>
  <si>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</si>
  <si>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</si>
  <si>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</si>
  <si>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</si>
  <si>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</si>
  <si>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</si>
  <si>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</si>
  <si>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</si>
  <si>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</si>
  <si>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</si>
  <si>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</si>
  <si>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</si>
  <si>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</si>
  <si>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</si>
  <si>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</si>
  <si>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</si>
  <si>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</si>
  <si>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</si>
  <si>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</si>
  <si>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</si>
  <si>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</si>
  <si>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</si>
  <si>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</si>
  <si>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</si>
  <si>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</si>
  <si>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</si>
  <si>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</si>
  <si>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</si>
  <si>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</si>
  <si>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</si>
  <si>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</si>
  <si>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</si>
  <si>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</si>
  <si>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</si>
  <si>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</si>
  <si>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</si>
  <si>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</si>
  <si>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</si>
  <si>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</si>
  <si>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</si>
  <si>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</si>
  <si>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</si>
  <si>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</si>
  <si>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</si>
  <si>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</si>
  <si>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</si>
  <si>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</si>
  <si>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</si>
  <si>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</si>
  <si>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</si>
  <si>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</si>
  <si>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</si>
  <si>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</si>
  <si>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</si>
  <si>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</si>
  <si>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</si>
  <si>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</si>
  <si>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</si>
  <si>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</si>
  <si>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</si>
  <si>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</si>
  <si>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</si>
  <si>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</si>
  <si>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</si>
  <si>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</si>
  <si>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</si>
  <si>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</si>
  <si>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</si>
  <si>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</si>
  <si>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</si>
  <si>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</si>
  <si>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</si>
  <si>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</si>
  <si>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</si>
  <si>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</si>
  <si>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</si>
  <si>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</si>
  <si>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</si>
  <si>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</si>
  <si>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</si>
  <si>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</si>
  <si>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</si>
  <si>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</si>
  <si>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</si>
  <si>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</si>
  <si>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</si>
  <si>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</si>
  <si>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</si>
  <si>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</si>
  <si>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</si>
  <si>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</si>
  <si>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</si>
  <si>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</si>
  <si>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</si>
  <si>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</si>
  <si>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</si>
  <si>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</si>
  <si>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</si>
  <si>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</si>
  <si>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</si>
  <si>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</si>
  <si>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</si>
  <si>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</si>
  <si>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</si>
  <si>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</si>
  <si>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</si>
  <si>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</si>
  <si>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</si>
  <si>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</si>
  <si>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</si>
  <si>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</si>
  <si>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</si>
  <si>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</si>
  <si>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</si>
  <si>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</si>
  <si>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</si>
  <si>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</si>
  <si>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</si>
  <si>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</si>
  <si>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</si>
  <si>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</si>
  <si>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</si>
  <si>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</si>
  <si>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</si>
  <si>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</si>
  <si>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</si>
  <si>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</si>
  <si>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</si>
  <si>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</si>
  <si>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</si>
  <si>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</si>
  <si>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</si>
  <si>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</si>
  <si>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</si>
  <si>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</si>
  <si>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</si>
  <si>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</si>
  <si>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</si>
  <si>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</si>
  <si>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</si>
  <si>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</si>
  <si>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</si>
  <si>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</si>
  <si>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</si>
  <si>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</si>
  <si>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</si>
  <si>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</si>
  <si>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</si>
  <si>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</si>
  <si>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</si>
  <si>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</si>
  <si>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</si>
  <si>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</si>
  <si>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</si>
  <si>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</si>
  <si>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</si>
  <si>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</si>
  <si>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</si>
  <si>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</si>
  <si>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</si>
  <si>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</si>
  <si>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</si>
  <si>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</si>
  <si>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</si>
  <si>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</si>
  <si>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</si>
  <si>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</si>
  <si>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</si>
  <si>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</si>
  <si>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</si>
  <si>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</si>
  <si>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</si>
  <si>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</si>
  <si>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</si>
  <si>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</si>
  <si>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</si>
  <si>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</si>
  <si>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</si>
  <si>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</si>
  <si>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</si>
  <si>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</si>
  <si>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</si>
  <si>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</si>
  <si>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</si>
  <si>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</si>
  <si>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</si>
  <si>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</si>
  <si>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</si>
  <si>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</si>
  <si>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</si>
  <si>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</si>
  <si>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</si>
  <si>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</si>
  <si>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</si>
  <si>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</si>
  <si>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</si>
  <si>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</si>
  <si>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</si>
  <si>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</si>
  <si>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</si>
  <si>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</si>
  <si>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</si>
  <si>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</si>
  <si>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</si>
  <si>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</si>
  <si>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</si>
  <si>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</si>
  <si>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</si>
  <si>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</si>
  <si>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</si>
  <si>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</si>
  <si>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</si>
  <si>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</si>
  <si>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</si>
  <si>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</si>
  <si>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</si>
  <si>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</si>
  <si>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</si>
  <si>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</si>
  <si>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</si>
  <si>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</si>
  <si>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</si>
  <si>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</si>
  <si>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</si>
  <si>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</si>
  <si>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</si>
  <si>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</si>
  <si>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</si>
  <si>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</si>
  <si>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</si>
  <si>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</si>
  <si>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</si>
  <si>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</si>
  <si>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</si>
  <si>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</si>
  <si>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</si>
  <si>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</si>
  <si>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</si>
  <si>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</si>
  <si>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</si>
  <si>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</si>
  <si>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</si>
  <si>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</si>
  <si>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</si>
  <si>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</si>
  <si>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</si>
  <si>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</si>
  <si>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</si>
  <si>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</si>
  <si>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</si>
  <si>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</si>
  <si>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</si>
  <si>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</si>
  <si>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</si>
  <si>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</si>
  <si>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</si>
  <si>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</si>
  <si>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</si>
  <si>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</si>
  <si>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</si>
  <si>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</si>
  <si>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</si>
  <si>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</si>
  <si>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</si>
  <si>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</si>
  <si>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</si>
  <si>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</si>
  <si>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</si>
  <si>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</si>
  <si>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</si>
  <si>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</si>
  <si>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</si>
  <si>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</si>
  <si>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</si>
  <si>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</si>
  <si>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</si>
  <si>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</si>
  <si>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</si>
  <si>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</si>
  <si>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</si>
  <si>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</si>
  <si>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</si>
  <si>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</si>
  <si>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</si>
  <si>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</si>
  <si>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</si>
  <si>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</si>
  <si>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</si>
  <si>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</si>
  <si>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</si>
  <si>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</si>
  <si>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</si>
  <si>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</si>
  <si>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</si>
  <si>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</si>
  <si>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</si>
  <si>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</si>
  <si>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</si>
  <si>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</si>
  <si>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</si>
  <si>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</si>
  <si>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</si>
  <si>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</si>
  <si>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</si>
  <si>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</si>
  <si>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</si>
  <si>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</si>
  <si>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</si>
  <si>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</si>
  <si>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</si>
  <si>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</si>
  <si>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</si>
  <si>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</si>
  <si>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</si>
  <si>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</si>
  <si>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</si>
  <si>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</si>
  <si>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</si>
  <si>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</si>
  <si>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</si>
  <si>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</si>
  <si>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</si>
  <si>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</si>
  <si>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</si>
  <si>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</si>
  <si>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</si>
  <si>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</si>
  <si>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</si>
  <si>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</si>
  <si>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</si>
  <si>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</si>
  <si>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</si>
  <si>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</si>
  <si>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</si>
  <si>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</si>
  <si>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</si>
  <si>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</si>
  <si>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</si>
  <si>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</si>
  <si>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</si>
  <si>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</si>
  <si>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</si>
  <si>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</si>
  <si>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</si>
  <si>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</si>
  <si>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</si>
  <si>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</si>
  <si>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</si>
  <si>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</si>
  <si>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</si>
  <si>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</si>
  <si>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</si>
  <si>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</si>
  <si>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</si>
  <si>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</si>
  <si>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</si>
  <si>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</si>
  <si>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</si>
  <si>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</si>
  <si>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</si>
  <si>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</si>
  <si>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</si>
  <si>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</si>
  <si>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</si>
  <si>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</si>
  <si>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</si>
  <si>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</si>
  <si>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</si>
  <si>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</si>
  <si>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</si>
  <si>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</si>
  <si>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</si>
  <si>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</si>
  <si>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</si>
  <si>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</si>
  <si>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</si>
  <si>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</si>
  <si>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</si>
  <si>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</si>
  <si>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</si>
  <si>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</si>
  <si>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</si>
  <si>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</si>
  <si>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</si>
  <si>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</si>
  <si>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</si>
  <si>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</si>
  <si>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</si>
  <si>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</si>
  <si>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</si>
  <si>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</si>
  <si>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</si>
  <si>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</si>
  <si>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</si>
  <si>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</si>
  <si>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</si>
  <si>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</si>
  <si>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</si>
  <si>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</si>
  <si>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</si>
  <si>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</si>
  <si>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</si>
  <si>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</si>
  <si>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</si>
  <si>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</si>
  <si>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</si>
  <si>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</si>
  <si>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</si>
  <si>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</si>
  <si>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</si>
  <si>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</si>
  <si>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</si>
  <si>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</si>
  <si>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</si>
  <si>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</si>
  <si>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</si>
  <si>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</si>
  <si>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</si>
  <si>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</si>
  <si>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</si>
  <si>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</si>
  <si>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</si>
  <si>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</si>
  <si>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</si>
  <si>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</si>
  <si>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</si>
  <si>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</si>
  <si>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</si>
  <si>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</si>
  <si>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</si>
  <si>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</si>
  <si>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</si>
  <si>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</si>
  <si>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</si>
  <si>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</si>
  <si>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</si>
  <si>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</si>
  <si>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</si>
  <si>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</si>
  <si>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</si>
  <si>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</si>
  <si>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</si>
  <si>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</si>
  <si>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</si>
  <si>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</si>
  <si>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</si>
  <si>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</si>
  <si>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</si>
  <si>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</si>
  <si>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</si>
  <si>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</si>
  <si>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</si>
  <si>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</si>
  <si>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</si>
  <si>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</si>
  <si>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</si>
  <si>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</si>
  <si>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</si>
  <si>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</si>
  <si>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</si>
  <si>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</si>
  <si>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</si>
  <si>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</si>
  <si>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</si>
  <si>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</si>
  <si>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</si>
  <si>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</si>
  <si>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</si>
  <si>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</si>
  <si>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</si>
  <si>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</si>
  <si>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</si>
  <si>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</si>
  <si>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</si>
  <si>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</si>
  <si>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</si>
  <si>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</si>
  <si>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</si>
  <si>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</si>
  <si>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</si>
  <si>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</si>
  <si>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</si>
  <si>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</si>
  <si>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</si>
  <si>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</si>
  <si>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</si>
  <si>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</si>
  <si>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</si>
  <si>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</si>
  <si>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</si>
  <si>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</si>
  <si>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</si>
  <si>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</si>
  <si>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</si>
  <si>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</si>
  <si>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</si>
  <si>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</si>
  <si>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</si>
  <si>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</si>
  <si>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</si>
  <si>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</si>
  <si>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</si>
  <si>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</si>
  <si>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</si>
  <si>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</si>
  <si>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</si>
  <si>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</si>
  <si>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</si>
  <si>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</si>
  <si>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</si>
  <si>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</si>
  <si>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</si>
  <si>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</si>
  <si>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</si>
  <si>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</si>
  <si>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</si>
  <si>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</si>
  <si>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</si>
  <si>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</si>
  <si>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</si>
  <si>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</si>
  <si>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</si>
  <si>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</si>
  <si>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</si>
  <si>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</si>
  <si>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</si>
  <si>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</si>
  <si>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</si>
  <si>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</si>
  <si>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</si>
  <si>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</si>
  <si>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</si>
  <si>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</si>
  <si>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</si>
  <si>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</si>
  <si>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</si>
  <si>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</si>
  <si>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</si>
  <si>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</si>
  <si>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</si>
  <si>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</si>
  <si>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</si>
  <si>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</si>
  <si>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</si>
  <si>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</si>
  <si>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</si>
  <si>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</si>
  <si>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</si>
  <si>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</si>
  <si>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</si>
  <si>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</si>
  <si>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</si>
  <si>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</si>
  <si>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</si>
  <si>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</si>
  <si>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</si>
  <si>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</si>
  <si>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</si>
  <si>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</si>
  <si>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</si>
  <si>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</si>
  <si>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</si>
  <si>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</si>
  <si>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</si>
  <si>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</si>
  <si>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</si>
  <si>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</si>
  <si>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</si>
  <si>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</si>
  <si>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</si>
  <si>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</si>
  <si>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</si>
  <si>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</si>
  <si>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</si>
  <si>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</si>
  <si>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</si>
  <si>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</si>
  <si>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</si>
  <si>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</si>
  <si>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</si>
  <si>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</si>
  <si>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</si>
  <si>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</si>
  <si>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</si>
  <si>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</si>
  <si>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</si>
  <si>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</si>
  <si>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</si>
  <si>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</si>
  <si>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</si>
  <si>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</si>
  <si>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</si>
  <si>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</si>
  <si>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</si>
  <si>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</si>
  <si>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</si>
  <si>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</si>
  <si>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</si>
  <si>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</si>
  <si>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</si>
  <si>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</si>
  <si>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</si>
  <si>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</si>
  <si>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</si>
  <si>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</si>
  <si>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</si>
  <si>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</si>
  <si>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</si>
  <si>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</si>
  <si>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</si>
  <si>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</si>
  <si>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</si>
  <si>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</si>
  <si>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</si>
  <si>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</si>
  <si>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</si>
  <si>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</si>
  <si>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</si>
  <si>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</si>
  <si>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</si>
  <si>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</si>
  <si>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</si>
  <si>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</si>
  <si>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</si>
  <si>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</si>
  <si>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</si>
  <si>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</si>
  <si>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</si>
  <si>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</si>
  <si>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</si>
  <si>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</si>
  <si>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</si>
  <si>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</si>
  <si>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</si>
  <si>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</si>
  <si>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</si>
  <si>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</si>
  <si>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</si>
  <si>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</si>
  <si>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</si>
  <si>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</si>
  <si>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</si>
  <si>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</si>
  <si>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</si>
  <si>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</si>
  <si>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</si>
  <si>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</si>
  <si>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</si>
  <si>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</si>
  <si>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</si>
  <si>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</si>
  <si>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</si>
  <si>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</si>
  <si>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</si>
  <si>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</si>
  <si>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</si>
  <si>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</si>
  <si>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</si>
  <si>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</si>
  <si>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</si>
  <si>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</si>
  <si>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</si>
  <si>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</si>
  <si>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</si>
  <si>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</si>
  <si>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</si>
  <si>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</si>
  <si>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</si>
  <si>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</si>
  <si>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</si>
  <si>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</si>
  <si>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</si>
  <si>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</si>
  <si>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</si>
  <si>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</si>
  <si>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</si>
  <si>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</si>
  <si>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</si>
  <si>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</si>
  <si>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</si>
  <si>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</si>
  <si>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</si>
  <si>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</si>
  <si>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</si>
  <si>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</si>
  <si>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</si>
  <si>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</si>
  <si>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</si>
  <si>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</si>
  <si>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</si>
  <si>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</si>
  <si>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</si>
  <si>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</si>
  <si>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</si>
  <si>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</si>
  <si>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</si>
  <si>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</si>
  <si>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</si>
  <si>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</si>
  <si>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</si>
  <si>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</si>
  <si>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</si>
  <si>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</si>
  <si>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</si>
  <si>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</si>
  <si>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</si>
  <si>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</si>
  <si>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</si>
  <si>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</si>
  <si>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</si>
  <si>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</si>
  <si>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</si>
  <si>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</si>
  <si>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</si>
  <si>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</si>
  <si>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</si>
  <si>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</si>
  <si>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</si>
  <si>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</si>
  <si>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</si>
  <si>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</si>
  <si>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</si>
  <si>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</si>
  <si>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</si>
  <si>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</si>
  <si>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</si>
  <si>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</si>
  <si>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</si>
  <si>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</si>
  <si>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</si>
  <si>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</si>
  <si>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</si>
  <si>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</si>
  <si>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</si>
  <si>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</si>
  <si>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</si>
  <si>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</si>
  <si>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</si>
  <si>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</si>
  <si>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</si>
  <si>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</si>
  <si>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</si>
  <si>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</si>
  <si>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</si>
  <si>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</si>
  <si>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</si>
  <si>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</si>
  <si>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</si>
  <si>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</si>
  <si>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</si>
  <si>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</si>
  <si>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</si>
  <si>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</si>
  <si>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</si>
  <si>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</si>
  <si>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</si>
  <si>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</si>
  <si>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</si>
  <si>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</si>
  <si>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</si>
  <si>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</si>
  <si>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</si>
  <si>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</si>
  <si>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</si>
  <si>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</si>
  <si>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</si>
  <si>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</si>
  <si>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</si>
  <si>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</si>
  <si>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</si>
  <si>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</si>
  <si>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</si>
  <si>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</si>
  <si>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</si>
  <si>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</si>
  <si>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</si>
  <si>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</si>
  <si>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</si>
  <si>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</si>
  <si>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</si>
  <si>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</si>
  <si>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</si>
  <si>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</si>
  <si>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</si>
  <si>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</si>
  <si>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</si>
  <si>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</si>
  <si>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</si>
  <si>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</si>
  <si>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</si>
  <si>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</si>
  <si>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</si>
  <si>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</si>
  <si>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</si>
  <si>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</si>
  <si>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</si>
  <si>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</si>
  <si>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</si>
  <si>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</si>
  <si>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</si>
  <si>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</si>
  <si>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</si>
  <si>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</si>
  <si>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</si>
  <si>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</si>
  <si>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</si>
  <si>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</si>
  <si>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</si>
  <si>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</si>
  <si>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</si>
  <si>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</si>
  <si>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</si>
  <si>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</si>
  <si>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</si>
  <si>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</si>
  <si>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</si>
  <si>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</si>
  <si>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</si>
  <si>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</si>
  <si>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</si>
  <si>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</si>
  <si>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</si>
  <si>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</si>
  <si>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</si>
  <si>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</si>
  <si>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</si>
  <si>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</si>
  <si>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</si>
  <si>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</si>
  <si>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</si>
  <si>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</si>
  <si>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</si>
  <si>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</si>
  <si>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</si>
  <si>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</si>
  <si>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</si>
  <si>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</si>
  <si>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</si>
  <si>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</si>
  <si>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</si>
  <si>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</si>
  <si>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</si>
  <si>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</si>
  <si>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</si>
  <si>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</si>
  <si>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</si>
  <si>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</si>
  <si>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</si>
  <si>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</si>
  <si>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</si>
  <si>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</si>
  <si>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</si>
  <si>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</si>
  <si>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</si>
  <si>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</si>
  <si>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</si>
  <si>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</si>
  <si>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</si>
  <si>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</si>
  <si>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</si>
  <si>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</si>
  <si>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</si>
  <si>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</si>
  <si>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</si>
  <si>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</si>
  <si>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</si>
  <si>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</si>
  <si>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</si>
  <si>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</si>
  <si>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</si>
  <si>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</si>
  <si>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</si>
  <si>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</si>
  <si>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</si>
  <si>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</si>
  <si>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</si>
  <si>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</si>
  <si>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</si>
  <si>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</si>
  <si>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</si>
  <si>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</si>
  <si>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</si>
  <si>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</si>
  <si>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</si>
  <si>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</si>
  <si>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</si>
  <si>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</si>
  <si>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</si>
  <si>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</si>
  <si>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</si>
  <si>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</si>
  <si>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</si>
  <si>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</si>
  <si>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</si>
  <si>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</si>
  <si>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</si>
  <si>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</si>
  <si>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</si>
  <si>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</si>
  <si>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</si>
  <si>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</si>
  <si>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</si>
  <si>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</si>
  <si>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</si>
  <si>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</si>
  <si>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</si>
  <si>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</si>
  <si>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</si>
  <si>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</si>
  <si>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</si>
  <si>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</si>
  <si>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</si>
  <si>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</si>
  <si>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</si>
  <si>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</si>
  <si>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</si>
  <si>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</si>
  <si>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</si>
  <si>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</si>
  <si>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</si>
  <si>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</si>
  <si>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</si>
  <si>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</si>
  <si>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</si>
  <si>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</si>
  <si>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</si>
  <si>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</si>
  <si>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</si>
  <si>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</si>
  <si>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</si>
  <si>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</si>
  <si>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</si>
  <si>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</si>
  <si>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</si>
  <si>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</si>
  <si>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</si>
  <si>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</si>
  <si>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</si>
  <si>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</si>
  <si>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</si>
  <si>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</si>
  <si>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</si>
  <si>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</si>
  <si>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</si>
  <si>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</si>
  <si>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</si>
  <si>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</si>
  <si>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</si>
  <si>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</si>
  <si>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</si>
  <si>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</si>
  <si>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</si>
  <si>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</si>
  <si>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</si>
  <si>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</si>
  <si>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</si>
  <si>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</si>
  <si>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</si>
  <si>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</si>
  <si>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</si>
  <si>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</si>
  <si>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</si>
  <si>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</si>
  <si>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</si>
  <si>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</si>
  <si>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</si>
  <si>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</si>
  <si>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</si>
  <si>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</si>
  <si>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</si>
  <si>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</si>
  <si>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</si>
  <si>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</si>
  <si>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</si>
  <si>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</si>
  <si>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</si>
  <si>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</si>
  <si>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</si>
  <si>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</si>
  <si>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</si>
  <si>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</si>
  <si>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</si>
  <si>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</si>
  <si>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</si>
  <si>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</si>
  <si>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</si>
  <si>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</si>
  <si>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</si>
  <si>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</si>
  <si>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</si>
  <si>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</si>
  <si>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</si>
  <si>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</si>
  <si>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</si>
  <si>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</si>
  <si>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</si>
  <si>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</si>
  <si>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</si>
  <si>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</si>
  <si>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</si>
  <si>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</si>
  <si>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</si>
  <si>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</si>
  <si>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</si>
  <si>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</si>
  <si>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</si>
  <si>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</si>
  <si>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</si>
  <si>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</si>
  <si>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</si>
  <si>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</si>
  <si>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</si>
  <si>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</si>
  <si>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</si>
  <si>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</si>
  <si>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</si>
  <si>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</si>
  <si>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</si>
  <si>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</si>
  <si>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</si>
  <si>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</si>
  <si>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</si>
  <si>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</si>
  <si>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</si>
  <si>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</si>
  <si>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</si>
  <si>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</si>
  <si>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</si>
  <si>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</si>
  <si>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</si>
  <si>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</si>
  <si>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</si>
  <si>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</si>
  <si>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</si>
  <si>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</si>
  <si>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</si>
  <si>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</si>
  <si>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</si>
  <si>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</si>
  <si>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</si>
  <si>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</si>
  <si>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</si>
  <si>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</si>
  <si>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</si>
  <si>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</si>
  <si>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</si>
  <si>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</si>
  <si>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</si>
  <si>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</si>
  <si>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</si>
  <si>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</si>
  <si>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</si>
  <si>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</si>
  <si>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</si>
  <si>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</si>
  <si>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</si>
  <si>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</si>
  <si>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</si>
  <si>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</si>
  <si>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</si>
  <si>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</si>
  <si>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</si>
  <si>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</si>
  <si>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</si>
  <si>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</si>
  <si>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</si>
  <si>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</si>
  <si>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</si>
  <si>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</si>
  <si>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</si>
  <si>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</si>
  <si>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</si>
  <si>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</si>
  <si>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</si>
  <si>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</si>
  <si>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</si>
  <si>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</si>
  <si>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</si>
  <si>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</si>
  <si>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</si>
  <si>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</si>
  <si>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</si>
  <si>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</si>
  <si>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</si>
  <si>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</si>
  <si>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</si>
  <si>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</si>
  <si>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</si>
  <si>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</si>
  <si>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</si>
  <si>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</si>
  <si>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</si>
  <si>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</si>
  <si>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</si>
  <si>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</si>
  <si>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</si>
  <si>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</si>
  <si>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</si>
  <si>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</si>
  <si>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</si>
  <si>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</si>
  <si>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</si>
  <si>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</si>
  <si>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</si>
  <si>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</si>
  <si>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</si>
  <si>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</si>
  <si>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</si>
  <si>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</si>
  <si>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</si>
  <si>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</si>
  <si>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</si>
  <si>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</si>
  <si>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</si>
  <si>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</si>
  <si>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</si>
  <si>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</si>
  <si>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</si>
  <si>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</si>
  <si>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</si>
  <si>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</si>
  <si>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</si>
  <si>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</si>
  <si>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</si>
  <si>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</si>
  <si>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</si>
  <si>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</si>
  <si>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</si>
  <si>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</si>
  <si>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</si>
  <si>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</si>
  <si>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</si>
  <si>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</si>
  <si>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</si>
  <si>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</si>
  <si>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</si>
  <si>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</si>
  <si>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</si>
  <si>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</si>
  <si>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</si>
  <si>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</si>
  <si>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</si>
  <si>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</si>
  <si>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</si>
  <si>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</si>
  <si>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</si>
  <si>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</si>
  <si>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</si>
  <si>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</si>
  <si>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</si>
  <si>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</si>
  <si>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</si>
  <si>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</si>
  <si>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</si>
  <si>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</si>
  <si>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</si>
  <si>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</si>
  <si>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</si>
  <si>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</si>
  <si>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</si>
  <si>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</si>
  <si>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</si>
  <si>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</si>
  <si>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</si>
  <si>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</si>
  <si>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</si>
  <si>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</si>
  <si>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</si>
  <si>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</si>
  <si>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</si>
  <si>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</si>
  <si>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</si>
  <si>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</si>
  <si>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</si>
  <si>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</si>
  <si>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</si>
  <si>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</si>
  <si>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</si>
  <si>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</si>
  <si>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</si>
  <si>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</si>
  <si>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</si>
  <si>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</si>
  <si>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</si>
  <si>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</si>
  <si>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</si>
  <si>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</si>
  <si>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</si>
  <si>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</si>
  <si>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</si>
  <si>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</si>
  <si>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</si>
  <si>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</si>
  <si>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</si>
  <si>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</si>
  <si>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</si>
  <si>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</si>
  <si>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</si>
  <si>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</si>
  <si>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</si>
  <si>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</si>
  <si>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</si>
  <si>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</si>
  <si>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</si>
  <si>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</si>
  <si>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</si>
  <si>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</si>
  <si>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</si>
  <si>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</si>
  <si>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</si>
  <si>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</si>
  <si>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</si>
  <si>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</si>
  <si>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</si>
  <si>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</si>
  <si>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</si>
  <si>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</si>
  <si>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</si>
  <si>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</si>
  <si>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</si>
  <si>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</si>
  <si>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</si>
  <si>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</si>
  <si>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</si>
  <si>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</si>
  <si>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</si>
  <si>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</si>
  <si>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</si>
  <si>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</si>
  <si>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</si>
  <si>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</si>
  <si>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</si>
  <si>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</si>
  <si>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</si>
  <si>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</si>
  <si>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</si>
  <si>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</si>
  <si>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</si>
  <si>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</si>
  <si>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</si>
  <si>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</si>
  <si>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</si>
  <si>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</si>
  <si>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</si>
  <si>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</si>
  <si>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</si>
  <si>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</si>
  <si>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</si>
  <si>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</si>
  <si>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</si>
  <si>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</si>
  <si>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</si>
  <si>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</si>
  <si>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</si>
  <si>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</si>
  <si>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</si>
  <si>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</si>
  <si>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</si>
  <si>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</si>
  <si>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</si>
  <si>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</si>
  <si>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</si>
  <si>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</si>
  <si>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</si>
  <si>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</si>
  <si>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</si>
  <si>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</si>
  <si>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</si>
  <si>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</si>
  <si>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</si>
  <si>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</si>
  <si>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</si>
  <si>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</si>
  <si>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</si>
  <si>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</si>
  <si>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</si>
  <si>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</si>
  <si>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</si>
  <si>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</si>
  <si>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</si>
  <si>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</si>
  <si>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</si>
  <si>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</si>
  <si>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</si>
  <si>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</si>
  <si>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</si>
  <si>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</si>
  <si>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</si>
  <si>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</si>
  <si>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</si>
  <si>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</si>
  <si>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</si>
  <si>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</si>
  <si>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</si>
  <si>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</si>
  <si>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</si>
  <si>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</si>
  <si>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</si>
  <si>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</si>
  <si>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</si>
  <si>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</si>
  <si>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</si>
  <si>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</si>
  <si>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</si>
  <si>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</si>
  <si>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</si>
  <si>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</si>
  <si>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</si>
  <si>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</si>
  <si>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</si>
  <si>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</si>
  <si>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</si>
  <si>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</si>
  <si>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</si>
  <si>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</si>
  <si>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</si>
  <si>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</si>
  <si>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</si>
  <si>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</si>
  <si>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</si>
  <si>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</si>
  <si>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</si>
  <si>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</si>
  <si>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</si>
  <si>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</si>
  <si>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</si>
  <si>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</si>
  <si>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</si>
  <si>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</si>
  <si>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</si>
  <si>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</si>
  <si>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</si>
  <si>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</si>
  <si>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</si>
  <si>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</si>
  <si>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</si>
  <si>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</si>
  <si>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</si>
  <si>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</si>
  <si>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</si>
  <si>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</si>
  <si>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</si>
  <si>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</si>
  <si>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</si>
  <si>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</si>
  <si>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</si>
  <si>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</si>
  <si>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</si>
  <si>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</si>
  <si>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</si>
  <si>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</si>
  <si>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</si>
  <si>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</si>
  <si>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</si>
  <si>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</si>
  <si>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</si>
  <si>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</si>
  <si>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</si>
  <si>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</si>
  <si>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</si>
  <si>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</si>
  <si>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</si>
  <si>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</si>
  <si>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</si>
  <si>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</si>
  <si>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</si>
  <si>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</si>
  <si>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</si>
  <si>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</si>
  <si>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</si>
  <si>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</si>
  <si>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</si>
  <si>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</si>
  <si>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</si>
  <si>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</si>
  <si>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</si>
  <si>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</si>
  <si>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</si>
  <si>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</si>
  <si>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</si>
  <si>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</si>
  <si>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</si>
  <si>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</si>
  <si>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</si>
  <si>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</si>
  <si>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</si>
  <si>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</si>
  <si>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</si>
  <si>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</si>
  <si>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</si>
  <si>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</si>
  <si>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</si>
  <si>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</si>
  <si>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</si>
  <si>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</si>
  <si>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</si>
  <si>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</si>
  <si>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</si>
  <si>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</si>
  <si>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</si>
  <si>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</si>
  <si>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</si>
  <si>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</si>
  <si>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</si>
  <si>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</si>
  <si>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</si>
  <si>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</si>
  <si>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</si>
  <si>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</si>
  <si>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</si>
  <si>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</si>
  <si>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</si>
  <si>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</si>
  <si>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</si>
  <si>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</si>
  <si>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</si>
  <si>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ТРИМЕСЕЧЕН ОТЧЕТ ЗА СРЕДСТВА ОТ ЕВРОПЕЙСКИ СЪЮЗ НА БЕНЕФИЦИЕНТИ НА РАЗПЛАЩАТЕЛНА АГЕНЦИЯ (РА) КЪМ ДФ ЗЕМЕДЕЛИЕ</t>
  </si>
  <si>
    <t xml:space="preserve">                                                                                Т Р И М Е С Е Ч Е Н     О Т Ч Е Т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</si>
  <si>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</si>
  <si>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</si>
  <si>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</si>
  <si>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</si>
  <si>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</si>
  <si>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</si>
  <si>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</si>
  <si>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</si>
  <si>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</si>
  <si>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</si>
  <si>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</si>
  <si>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</si>
  <si>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</si>
  <si>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1"/>
      </rPr>
      <t>31.12.2014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</si>
  <si>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</si>
  <si>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</si>
  <si>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1"/>
      </rPr>
      <t>31.12.2014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</si>
  <si>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1"/>
      </rPr>
      <t>през 2015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</si>
  <si>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</si>
  <si>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</si>
  <si>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1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</si>
  <si>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1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</si>
  <si>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1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</si>
  <si>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1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</si>
  <si>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1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</si>
  <si>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1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</si>
  <si>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(8)</t>
  </si>
  <si>
    <t>i12:ah144</t>
  </si>
  <si>
    <t>Сърница</t>
  </si>
  <si>
    <t>6312</t>
  </si>
  <si>
    <t>b999</t>
  </si>
  <si>
    <t>d882</t>
  </si>
  <si>
    <t>c1196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</si>
</sst>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3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1" fillId="29" borderId="6" applyNumberFormat="0" applyAlignment="0" applyProtection="0"/>
    <xf numFmtId="0" fontId="122" fillId="29" borderId="2" applyNumberFormat="0" applyAlignment="0" applyProtection="0"/>
    <xf numFmtId="0" fontId="123" fillId="30" borderId="7" applyNumberFormat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9" applyNumberFormat="0" applyFill="0" applyAlignment="0" applyProtection="0"/>
  </cellStyleXfs>
  <cellXfs count="93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1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1" fillId="0" borderId="10" xfId="33" applyNumberFormat="1" applyFont="1" applyFill="1" applyBorder="1" applyAlignment="1" quotePrefix="1">
      <alignment horizontal="center" vertical="center"/>
      <protection/>
    </xf>
    <xf numFmtId="3" fontId="41" fillId="0" borderId="10" xfId="33" applyNumberFormat="1" applyFont="1" applyFill="1" applyBorder="1" applyAlignment="1">
      <alignment horizontal="center" vertical="center"/>
      <protection/>
    </xf>
    <xf numFmtId="3" fontId="41" fillId="0" borderId="10" xfId="33" applyNumberFormat="1" applyFont="1" applyFill="1" applyBorder="1" applyAlignment="1" applyProtection="1">
      <alignment horizontal="center" vertical="center"/>
      <protection/>
    </xf>
    <xf numFmtId="3" fontId="41" fillId="0" borderId="19" xfId="33" applyNumberFormat="1" applyFont="1" applyBorder="1" applyAlignment="1" quotePrefix="1">
      <alignment horizontal="center" vertical="center"/>
      <protection/>
    </xf>
    <xf numFmtId="0" fontId="42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5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6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6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6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/>
      <protection/>
    </xf>
    <xf numFmtId="0" fontId="47" fillId="0" borderId="0" xfId="33" applyFont="1" applyAlignment="1">
      <alignment wrapText="1"/>
      <protection/>
    </xf>
    <xf numFmtId="3" fontId="47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7" fillId="38" borderId="0" xfId="33" applyFont="1" applyFill="1">
      <alignment/>
      <protection/>
    </xf>
    <xf numFmtId="217" fontId="47" fillId="0" borderId="0" xfId="33" applyNumberFormat="1" applyFont="1">
      <alignment/>
      <protection/>
    </xf>
    <xf numFmtId="0" fontId="47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1" fillId="0" borderId="28" xfId="33" applyFont="1" applyFill="1" applyBorder="1" applyAlignment="1">
      <alignment vertical="center"/>
      <protection/>
    </xf>
    <xf numFmtId="0" fontId="41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1" fillId="0" borderId="14" xfId="33" applyFont="1" applyFill="1" applyBorder="1" applyAlignment="1">
      <alignment horizontal="center" vertical="center"/>
      <protection/>
    </xf>
    <xf numFmtId="0" fontId="42" fillId="38" borderId="15" xfId="33" applyFont="1" applyFill="1" applyBorder="1" applyAlignment="1">
      <alignment horizontal="center" vertical="center"/>
      <protection/>
    </xf>
    <xf numFmtId="0" fontId="42" fillId="38" borderId="10" xfId="33" applyFont="1" applyFill="1" applyBorder="1" applyAlignment="1" quotePrefix="1">
      <alignment horizontal="center" vertical="center"/>
      <protection/>
    </xf>
    <xf numFmtId="3" fontId="41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5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7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2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3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5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7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1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4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4" fillId="0" borderId="0" xfId="35" applyAlignment="1">
      <alignment/>
      <protection/>
    </xf>
    <xf numFmtId="0" fontId="114" fillId="0" borderId="0" xfId="35" applyFill="1">
      <alignment/>
      <protection/>
    </xf>
    <xf numFmtId="0" fontId="114" fillId="0" borderId="0" xfId="35" quotePrefix="1">
      <alignment/>
      <protection/>
    </xf>
    <xf numFmtId="217" fontId="63" fillId="0" borderId="0" xfId="33" applyNumberFormat="1" applyFont="1" applyBorder="1" applyAlignment="1">
      <alignment horizontal="center"/>
      <protection/>
    </xf>
    <xf numFmtId="217" fontId="114" fillId="0" borderId="0" xfId="35" applyNumberFormat="1" applyBorder="1">
      <alignment/>
      <protection/>
    </xf>
    <xf numFmtId="217" fontId="66" fillId="0" borderId="0" xfId="33" applyNumberFormat="1" applyFont="1" applyBorder="1" applyAlignment="1">
      <alignment horizontal="center"/>
      <protection/>
    </xf>
    <xf numFmtId="217" fontId="42" fillId="42" borderId="0" xfId="33" applyNumberFormat="1" applyFont="1" applyFill="1" applyBorder="1" applyAlignment="1">
      <alignment horizontal="center"/>
      <protection/>
    </xf>
    <xf numFmtId="217" fontId="42" fillId="33" borderId="0" xfId="33" applyNumberFormat="1" applyFont="1" applyFill="1" applyBorder="1" applyAlignment="1">
      <alignment horizontal="center"/>
      <protection/>
    </xf>
    <xf numFmtId="217" fontId="57" fillId="0" borderId="0" xfId="33" applyNumberFormat="1" applyFont="1" applyBorder="1" applyAlignment="1">
      <alignment horizontal="center"/>
      <protection/>
    </xf>
    <xf numFmtId="217" fontId="63" fillId="37" borderId="0" xfId="33" applyNumberFormat="1" applyFont="1" applyFill="1" applyBorder="1" applyAlignment="1">
      <alignment horizontal="center"/>
      <protection/>
    </xf>
    <xf numFmtId="217" fontId="57" fillId="37" borderId="0" xfId="33" applyNumberFormat="1" applyFont="1" applyFill="1" applyBorder="1" applyAlignment="1">
      <alignment horizontal="center"/>
      <protection/>
    </xf>
    <xf numFmtId="0" fontId="114" fillId="0" borderId="0" xfId="35" applyBorder="1">
      <alignment/>
      <protection/>
    </xf>
    <xf numFmtId="217" fontId="58" fillId="37" borderId="0" xfId="33" applyNumberFormat="1" applyFont="1" applyFill="1" applyBorder="1" applyAlignment="1">
      <alignment horizontal="center"/>
      <protection/>
    </xf>
    <xf numFmtId="0" fontId="63" fillId="0" borderId="0" xfId="33" applyNumberFormat="1" applyFont="1" applyBorder="1" applyAlignment="1" quotePrefix="1">
      <alignment horizontal="center"/>
      <protection/>
    </xf>
    <xf numFmtId="0" fontId="63" fillId="0" borderId="0" xfId="33" applyNumberFormat="1" applyFont="1" applyFill="1" applyBorder="1" applyAlignment="1" quotePrefix="1">
      <alignment horizontal="center"/>
      <protection/>
    </xf>
    <xf numFmtId="226" fontId="63" fillId="0" borderId="0" xfId="33" applyNumberFormat="1" applyFont="1" applyFill="1" applyBorder="1" applyAlignment="1" quotePrefix="1">
      <alignment horizontal="center"/>
      <protection/>
    </xf>
    <xf numFmtId="0" fontId="63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5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4" fillId="38" borderId="0" xfId="35" applyFill="1">
      <alignment/>
      <protection/>
    </xf>
    <xf numFmtId="0" fontId="114" fillId="38" borderId="0" xfId="35" applyFill="1" applyAlignment="1">
      <alignment/>
      <protection/>
    </xf>
    <xf numFmtId="1" fontId="57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7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217" fontId="58" fillId="42" borderId="77" xfId="33" applyNumberFormat="1" applyFont="1" applyFill="1" applyBorder="1" applyAlignment="1" quotePrefix="1">
      <alignment horizontal="center"/>
      <protection/>
    </xf>
    <xf numFmtId="0" fontId="59" fillId="42" borderId="77" xfId="33" applyFont="1" applyFill="1" applyBorder="1">
      <alignment/>
      <protection/>
    </xf>
    <xf numFmtId="217" fontId="57" fillId="42" borderId="77" xfId="33" applyNumberFormat="1" applyFont="1" applyFill="1" applyBorder="1" applyAlignment="1" quotePrefix="1">
      <alignment horizontal="center" vertical="center"/>
      <protection/>
    </xf>
    <xf numFmtId="0" fontId="24" fillId="42" borderId="77" xfId="33" applyFont="1" applyFill="1" applyBorder="1" applyAlignment="1">
      <alignment wrapText="1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0" fontId="24" fillId="42" borderId="77" xfId="33" applyFont="1" applyFill="1" applyBorder="1">
      <alignment/>
      <protection/>
    </xf>
    <xf numFmtId="217" fontId="57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58" fillId="42" borderId="79" xfId="33" applyNumberFormat="1" applyFont="1" applyFill="1" applyBorder="1" applyAlignment="1" quotePrefix="1">
      <alignment horizontal="center"/>
      <protection/>
    </xf>
    <xf numFmtId="0" fontId="59" fillId="42" borderId="79" xfId="33" applyFont="1" applyFill="1" applyBorder="1">
      <alignment/>
      <protection/>
    </xf>
    <xf numFmtId="217" fontId="57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8" fillId="42" borderId="23" xfId="37" applyFont="1" applyFill="1" applyBorder="1">
      <alignment/>
      <protection/>
    </xf>
    <xf numFmtId="217" fontId="42" fillId="42" borderId="52" xfId="33" applyNumberFormat="1" applyFont="1" applyFill="1" applyBorder="1" applyAlignment="1">
      <alignment horizontal="center"/>
      <protection/>
    </xf>
    <xf numFmtId="217" fontId="50" fillId="42" borderId="22" xfId="33" applyNumberFormat="1" applyFont="1" applyFill="1" applyBorder="1" applyAlignment="1">
      <alignment horizontal="left"/>
      <protection/>
    </xf>
    <xf numFmtId="217" fontId="61" fillId="42" borderId="22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 quotePrefix="1">
      <alignment horizontal="center"/>
      <protection/>
    </xf>
    <xf numFmtId="0" fontId="59" fillId="42" borderId="82" xfId="33" applyFont="1" applyFill="1" applyBorder="1">
      <alignment/>
      <protection/>
    </xf>
    <xf numFmtId="217" fontId="63" fillId="42" borderId="77" xfId="33" applyNumberFormat="1" applyFont="1" applyFill="1" applyBorder="1" applyAlignment="1" quotePrefix="1">
      <alignment horizontal="center"/>
      <protection/>
    </xf>
    <xf numFmtId="0" fontId="59" fillId="42" borderId="78" xfId="33" applyFont="1" applyFill="1" applyBorder="1">
      <alignment/>
      <protection/>
    </xf>
    <xf numFmtId="0" fontId="59" fillId="42" borderId="77" xfId="33" applyFont="1" applyFill="1" applyBorder="1">
      <alignment/>
      <protection/>
    </xf>
    <xf numFmtId="0" fontId="62" fillId="42" borderId="77" xfId="33" applyFont="1" applyFill="1" applyBorder="1">
      <alignment/>
      <protection/>
    </xf>
    <xf numFmtId="0" fontId="59" fillId="42" borderId="77" xfId="33" applyFont="1" applyFill="1" applyBorder="1" applyAlignment="1">
      <alignment horizontal="left"/>
      <protection/>
    </xf>
    <xf numFmtId="217" fontId="63" fillId="42" borderId="77" xfId="33" applyNumberFormat="1" applyFont="1" applyFill="1" applyBorder="1" applyAlignment="1">
      <alignment horizontal="center"/>
      <protection/>
    </xf>
    <xf numFmtId="0" fontId="59" fillId="42" borderId="77" xfId="33" applyFont="1" applyFill="1" applyBorder="1" applyAlignment="1">
      <alignment horizontal="left" wrapText="1"/>
      <protection/>
    </xf>
    <xf numFmtId="217" fontId="66" fillId="42" borderId="79" xfId="33" applyNumberFormat="1" applyFont="1" applyFill="1" applyBorder="1" applyAlignment="1">
      <alignment horizontal="center"/>
      <protection/>
    </xf>
    <xf numFmtId="0" fontId="67" fillId="42" borderId="79" xfId="33" applyFont="1" applyFill="1" applyBorder="1">
      <alignment/>
      <protection/>
    </xf>
    <xf numFmtId="217" fontId="51" fillId="42" borderId="25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3" fillId="42" borderId="83" xfId="33" applyNumberFormat="1" applyFont="1" applyFill="1" applyBorder="1" applyAlignment="1">
      <alignment horizontal="center"/>
      <protection/>
    </xf>
    <xf numFmtId="0" fontId="24" fillId="42" borderId="83" xfId="33" applyFont="1" applyFill="1" applyBorder="1">
      <alignment/>
      <protection/>
    </xf>
    <xf numFmtId="217" fontId="50" fillId="42" borderId="25" xfId="33" applyNumberFormat="1" applyFont="1" applyFill="1" applyBorder="1" applyAlignment="1">
      <alignment horizontal="left"/>
      <protection/>
    </xf>
    <xf numFmtId="217" fontId="57" fillId="42" borderId="77" xfId="33" applyNumberFormat="1" applyFont="1" applyFill="1" applyBorder="1" applyAlignment="1">
      <alignment horizontal="center"/>
      <protection/>
    </xf>
    <xf numFmtId="217" fontId="57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3" fillId="42" borderId="80" xfId="33" applyNumberFormat="1" applyFont="1" applyFill="1" applyBorder="1" applyAlignment="1">
      <alignment horizontal="center"/>
      <protection/>
    </xf>
    <xf numFmtId="0" fontId="24" fillId="42" borderId="80" xfId="33" applyFont="1" applyFill="1" applyBorder="1">
      <alignment/>
      <protection/>
    </xf>
    <xf numFmtId="217" fontId="57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3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7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58" fillId="42" borderId="77" xfId="33" applyNumberFormat="1" applyFont="1" applyFill="1" applyBorder="1" applyAlignment="1">
      <alignment horizontal="center"/>
      <protection/>
    </xf>
    <xf numFmtId="217" fontId="57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3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3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3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4" fillId="42" borderId="41" xfId="35" applyNumberFormat="1" applyFill="1" applyBorder="1" applyAlignment="1">
      <alignment/>
      <protection/>
    </xf>
    <xf numFmtId="0" fontId="114" fillId="38" borderId="41" xfId="35" applyFill="1" applyBorder="1">
      <alignment/>
      <protection/>
    </xf>
    <xf numFmtId="0" fontId="114" fillId="38" borderId="41" xfId="35" applyFill="1" applyBorder="1" applyAlignment="1">
      <alignment/>
      <protection/>
    </xf>
    <xf numFmtId="0" fontId="114" fillId="0" borderId="41" xfId="35" applyFill="1" applyBorder="1">
      <alignment/>
      <protection/>
    </xf>
    <xf numFmtId="0" fontId="48" fillId="42" borderId="0" xfId="33" applyFont="1" applyFill="1" applyBorder="1">
      <alignment/>
      <protection/>
    </xf>
    <xf numFmtId="0" fontId="47" fillId="42" borderId="0" xfId="33" applyFont="1" applyFill="1" applyBorder="1">
      <alignment/>
      <protection/>
    </xf>
    <xf numFmtId="0" fontId="48" fillId="42" borderId="0" xfId="33" applyNumberFormat="1" applyFont="1" applyFill="1" applyBorder="1" applyProtection="1">
      <alignment/>
      <protection locked="0"/>
    </xf>
    <xf numFmtId="49" fontId="48" fillId="42" borderId="0" xfId="33" applyNumberFormat="1" applyFont="1" applyFill="1" applyBorder="1" applyProtection="1">
      <alignment/>
      <protection locked="0"/>
    </xf>
    <xf numFmtId="0" fontId="114" fillId="42" borderId="0" xfId="35" applyFill="1">
      <alignment/>
      <protection/>
    </xf>
    <xf numFmtId="0" fontId="114" fillId="42" borderId="0" xfId="35" applyFill="1" applyAlignment="1">
      <alignment/>
      <protection/>
    </xf>
    <xf numFmtId="224" fontId="55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5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5" fillId="42" borderId="0" xfId="36" applyFont="1" applyFill="1" applyBorder="1" applyAlignment="1">
      <alignment horizontal="left"/>
      <protection/>
    </xf>
    <xf numFmtId="0" fontId="25" fillId="42" borderId="0" xfId="40" applyFont="1" applyFill="1" applyBorder="1" applyAlignment="1" quotePrefix="1">
      <alignment horizontal="left"/>
      <protection/>
    </xf>
    <xf numFmtId="0" fontId="56" fillId="42" borderId="0" xfId="36" applyFont="1" applyFill="1" applyBorder="1" applyAlignment="1" quotePrefix="1">
      <alignment horizontal="left"/>
      <protection/>
    </xf>
    <xf numFmtId="0" fontId="55" fillId="42" borderId="0" xfId="36" applyFont="1" applyFill="1" applyBorder="1" applyAlignment="1" quotePrefix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224" fontId="56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224" fontId="55" fillId="42" borderId="0" xfId="40" applyNumberFormat="1" applyFont="1" applyFill="1" applyBorder="1" applyAlignment="1">
      <alignment horizontal="right"/>
      <protection/>
    </xf>
    <xf numFmtId="0" fontId="25" fillId="42" borderId="0" xfId="40" applyFont="1" applyFill="1" applyBorder="1" applyAlignment="1">
      <alignment horizontal="left"/>
      <protection/>
    </xf>
    <xf numFmtId="0" fontId="54" fillId="42" borderId="0" xfId="33" applyFont="1" applyFill="1" applyAlignment="1">
      <alignment horizontal="center"/>
      <protection/>
    </xf>
    <xf numFmtId="0" fontId="114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1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5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9" fillId="0" borderId="22" xfId="0" applyNumberFormat="1" applyFont="1" applyBorder="1" applyAlignment="1" applyProtection="1" quotePrefix="1">
      <alignment/>
      <protection/>
    </xf>
    <xf numFmtId="0" fontId="91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24" fillId="13" borderId="15" xfId="33" applyFont="1" applyFill="1" applyBorder="1" applyAlignment="1" applyProtection="1">
      <alignment horizontal="center" vertical="center" wrapText="1"/>
      <protection/>
    </xf>
    <xf numFmtId="0" fontId="4" fillId="13" borderId="24" xfId="0" applyFont="1" applyFill="1" applyBorder="1" applyAlignment="1" applyProtection="1">
      <alignment horizontal="center" vertical="center" wrapText="1"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5" fillId="38" borderId="0" xfId="0" applyNumberFormat="1" applyFont="1" applyFill="1" applyAlignment="1" applyProtection="1">
      <alignment/>
      <protection/>
    </xf>
    <xf numFmtId="0" fontId="24" fillId="45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49" fillId="44" borderId="30" xfId="0" applyNumberFormat="1" applyFont="1" applyFill="1" applyBorder="1" applyAlignment="1" applyProtection="1">
      <alignment horizontal="center" vertical="center"/>
      <protection/>
    </xf>
    <xf numFmtId="0" fontId="63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3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vertical="center" wrapText="1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26" fillId="0" borderId="86" xfId="33" applyFont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horizontal="left"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6" fillId="0" borderId="86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42" fillId="38" borderId="19" xfId="33" applyFont="1" applyFill="1" applyBorder="1" applyAlignment="1">
      <alignment horizontal="center" vertical="center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5" fillId="13" borderId="24" xfId="33" applyFont="1" applyFill="1" applyBorder="1" applyAlignment="1" applyProtection="1">
      <alignment horizontal="center" vertical="center"/>
      <protection/>
    </xf>
    <xf numFmtId="0" fontId="15" fillId="13" borderId="11" xfId="33" applyFont="1" applyFill="1" applyBorder="1" applyAlignment="1" applyProtection="1">
      <alignment horizontal="center" vertical="center"/>
      <protection/>
    </xf>
    <xf numFmtId="0" fontId="15" fillId="13" borderId="31" xfId="33" applyFont="1" applyFill="1" applyBorder="1" applyAlignment="1" applyProtection="1">
      <alignment horizontal="center" vertical="center"/>
      <protection/>
    </xf>
    <xf numFmtId="0" fontId="15" fillId="45" borderId="24" xfId="33" applyFont="1" applyFill="1" applyBorder="1" applyAlignment="1" applyProtection="1">
      <alignment horizontal="center" vertical="center"/>
      <protection/>
    </xf>
    <xf numFmtId="0" fontId="15" fillId="45" borderId="11" xfId="33" applyFont="1" applyFill="1" applyBorder="1" applyAlignment="1" applyProtection="1">
      <alignment horizontal="center" vertical="center"/>
      <protection/>
    </xf>
    <xf numFmtId="0" fontId="15" fillId="45" borderId="31" xfId="33" applyFont="1" applyFill="1" applyBorder="1" applyAlignment="1" applyProtection="1">
      <alignment horizontal="center" vertical="center"/>
      <protection/>
    </xf>
    <xf numFmtId="0" fontId="19" fillId="0" borderId="71" xfId="33" applyFont="1" applyFill="1" applyBorder="1" applyAlignment="1">
      <alignment horizontal="left" vertical="center"/>
      <protection/>
    </xf>
    <xf numFmtId="0" fontId="26" fillId="0" borderId="49" xfId="33" applyFont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3" fillId="0" borderId="15" xfId="33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7" t="str">
        <f>OTCHET!B12</f>
        <v>Криводол</v>
      </c>
      <c r="C3" s="858"/>
      <c r="D3" s="858"/>
    </row>
    <row r="4" spans="2:5" ht="15.75">
      <c r="B4" s="9" t="s">
        <v>1689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1810</v>
      </c>
      <c r="C6" s="6"/>
      <c r="D6" s="6"/>
    </row>
    <row r="7" spans="2:4" ht="29.25" customHeight="1">
      <c r="B7" s="6" t="s">
        <v>1757</v>
      </c>
      <c r="C7" s="6"/>
      <c r="D7" s="6"/>
    </row>
    <row r="8" spans="2:9" ht="30.75" customHeight="1" thickBot="1">
      <c r="B8" s="16" t="s">
        <v>213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1755</v>
      </c>
      <c r="G10" s="13" t="s">
        <v>1764</v>
      </c>
      <c r="H10" s="13" t="s">
        <v>1765</v>
      </c>
    </row>
    <row r="11" spans="2:16" ht="23.25" customHeight="1" thickBot="1">
      <c r="B11" s="8" t="s">
        <v>1690</v>
      </c>
      <c r="C11" s="8"/>
      <c r="D11" s="8"/>
      <c r="E11" s="235" t="str">
        <f>OTCHET!F12</f>
        <v>5606</v>
      </c>
      <c r="F11" s="19" t="s">
        <v>1759</v>
      </c>
      <c r="G11" s="234">
        <f>OTCHET!E9</f>
        <v>42005</v>
      </c>
      <c r="H11" s="234">
        <f>OTCHET!F9</f>
        <v>42369</v>
      </c>
      <c r="M11" s="20"/>
      <c r="N11" s="20"/>
      <c r="O11" s="20"/>
      <c r="P11" s="20"/>
    </row>
    <row r="12" spans="2:16" ht="23.25" customHeight="1" thickBot="1" thickTop="1">
      <c r="B12" s="9" t="s">
        <v>945</v>
      </c>
      <c r="C12" s="236" t="s">
        <v>1746</v>
      </c>
      <c r="D12" s="135"/>
      <c r="E12" s="849">
        <f>OTCHET!E17</f>
        <v>42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1758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1748</v>
      </c>
      <c r="C16" s="79" t="s">
        <v>48</v>
      </c>
      <c r="D16" s="79"/>
      <c r="E16" s="855" t="s">
        <v>1756</v>
      </c>
      <c r="F16" s="856"/>
      <c r="G16" s="749" t="s">
        <v>770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1747</v>
      </c>
      <c r="C17" s="28"/>
      <c r="D17" s="28"/>
      <c r="E17" s="762"/>
      <c r="F17" s="29" t="s">
        <v>1696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1749</v>
      </c>
      <c r="C18" s="28"/>
      <c r="D18" s="28"/>
      <c r="E18" s="762"/>
      <c r="F18" s="29"/>
      <c r="G18" s="758" t="s">
        <v>1694</v>
      </c>
      <c r="H18" s="759" t="s">
        <v>1695</v>
      </c>
      <c r="I18" s="759" t="s">
        <v>1693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1751</v>
      </c>
      <c r="G20" s="760" t="s">
        <v>1750</v>
      </c>
      <c r="H20" s="761" t="s">
        <v>1750</v>
      </c>
      <c r="I20" s="761" t="s">
        <v>1750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1794</v>
      </c>
      <c r="C22" s="89" t="s">
        <v>214</v>
      </c>
      <c r="D22" s="37"/>
      <c r="E22" s="766"/>
      <c r="F22" s="120">
        <f aca="true" t="shared" si="0" ref="F22:F53">+G22+H22+I22</f>
        <v>47</v>
      </c>
      <c r="G22" s="120">
        <f>+G23+G25+G36+G37</f>
        <v>47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1793</v>
      </c>
      <c r="C23" s="91" t="s">
        <v>795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769</v>
      </c>
      <c r="C24" s="92" t="s">
        <v>765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1795</v>
      </c>
      <c r="C25" s="93" t="s">
        <v>1771</v>
      </c>
      <c r="D25" s="74"/>
      <c r="E25" s="766"/>
      <c r="F25" s="120">
        <f t="shared" si="0"/>
        <v>47</v>
      </c>
      <c r="G25" s="120">
        <f>+G26+G30+G31+G32+G33</f>
        <v>47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1796</v>
      </c>
      <c r="C26" s="94" t="s">
        <v>1772</v>
      </c>
      <c r="D26" s="70"/>
      <c r="E26" s="768"/>
      <c r="F26" s="123">
        <f t="shared" si="0"/>
        <v>47</v>
      </c>
      <c r="G26" s="123">
        <f>OTCHET!I72</f>
        <v>47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1745</v>
      </c>
      <c r="C27" s="84" t="s">
        <v>771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766</v>
      </c>
      <c r="C28" s="84" t="s">
        <v>772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1797</v>
      </c>
      <c r="C29" s="84" t="s">
        <v>773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1798</v>
      </c>
      <c r="C30" s="97" t="s">
        <v>774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745</v>
      </c>
      <c r="C31" s="96" t="s">
        <v>1773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746</v>
      </c>
      <c r="C32" s="98" t="s">
        <v>935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51</v>
      </c>
      <c r="C33" s="117" t="s">
        <v>809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756</v>
      </c>
      <c r="C36" s="99" t="s">
        <v>1774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501</v>
      </c>
      <c r="C37" s="614" t="s">
        <v>215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1804</v>
      </c>
      <c r="C38" s="103" t="s">
        <v>1778</v>
      </c>
      <c r="D38" s="37"/>
      <c r="E38" s="774"/>
      <c r="F38" s="125">
        <f t="shared" si="0"/>
        <v>1329778</v>
      </c>
      <c r="G38" s="125">
        <f>SUM(G39:G53)-G44-G46-G51-G52</f>
        <v>1329778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43</v>
      </c>
      <c r="C39" s="94" t="s">
        <v>1775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1805</v>
      </c>
      <c r="C40" s="92" t="s">
        <v>1776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767</v>
      </c>
      <c r="C41" s="92" t="s">
        <v>52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1806</v>
      </c>
      <c r="C42" s="92" t="s">
        <v>1297</v>
      </c>
      <c r="D42" s="42"/>
      <c r="E42" s="770"/>
      <c r="F42" s="124">
        <f>+G42+H42+I42</f>
        <v>32824</v>
      </c>
      <c r="G42" s="124">
        <f>+OTCHET!I198+OTCHET!I216+OTCHET!I263</f>
        <v>32824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1807</v>
      </c>
      <c r="C43" s="92" t="s">
        <v>1777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55</v>
      </c>
      <c r="C44" s="92" t="s">
        <v>775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1808</v>
      </c>
      <c r="C45" s="92" t="s">
        <v>1298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1039</v>
      </c>
      <c r="C46" s="92" t="s">
        <v>1045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1040</v>
      </c>
      <c r="C47" s="106" t="s">
        <v>796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1041</v>
      </c>
      <c r="C48" s="92" t="s">
        <v>797</v>
      </c>
      <c r="D48" s="42"/>
      <c r="E48" s="770"/>
      <c r="F48" s="124">
        <f t="shared" si="0"/>
        <v>1296954</v>
      </c>
      <c r="G48" s="124">
        <f>OTCHET!I267+OTCHET!I268+OTCHET!I276+OTCHET!I279</f>
        <v>1296954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1042</v>
      </c>
      <c r="C49" s="92" t="s">
        <v>798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1043</v>
      </c>
      <c r="C50" s="118" t="s">
        <v>931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54</v>
      </c>
      <c r="C51" s="92" t="s">
        <v>776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807</v>
      </c>
      <c r="C52" s="117" t="s">
        <v>808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1044</v>
      </c>
      <c r="C53" s="107" t="s">
        <v>53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216</v>
      </c>
      <c r="C54" s="109" t="s">
        <v>959</v>
      </c>
      <c r="D54" s="47"/>
      <c r="E54" s="766"/>
      <c r="F54" s="127">
        <f aca="true" t="shared" si="1" ref="F54:F85">+G54+H54+I54</f>
        <v>1081795</v>
      </c>
      <c r="G54" s="120">
        <f>+G55+G56+G60</f>
        <v>1081795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217</v>
      </c>
      <c r="C55" s="92" t="s">
        <v>934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34</v>
      </c>
      <c r="C56" s="92" t="s">
        <v>960</v>
      </c>
      <c r="D56" s="42"/>
      <c r="E56" s="776"/>
      <c r="F56" s="124">
        <f t="shared" si="1"/>
        <v>1081795</v>
      </c>
      <c r="G56" s="128">
        <f>+OTCHET!I371+OTCHET!I379+OTCHET!I384+OTCHET!I387+OTCHET!I390+OTCHET!I393+OTCHET!I394+OTCHET!I397+OTCHET!I410+OTCHET!I411+OTCHET!I412+OTCHET!I413+OTCHET!I414</f>
        <v>1081795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768</v>
      </c>
      <c r="C57" s="107" t="s">
        <v>777</v>
      </c>
      <c r="D57" s="42"/>
      <c r="E57" s="776"/>
      <c r="F57" s="124">
        <f t="shared" si="1"/>
        <v>98400</v>
      </c>
      <c r="G57" s="128">
        <f>+OTCHET!I410+OTCHET!I411+OTCHET!I412+OTCHET!I413+OTCHET!I414</f>
        <v>98400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937</v>
      </c>
      <c r="C58" s="92" t="s">
        <v>765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1282</v>
      </c>
      <c r="C60" s="111" t="s">
        <v>1779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958</v>
      </c>
      <c r="C61" s="99" t="s">
        <v>804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806</v>
      </c>
      <c r="C62" s="103"/>
      <c r="D62" s="47"/>
      <c r="E62" s="766"/>
      <c r="F62" s="810">
        <f>+F22-F38+F54+F61</f>
        <v>-247936</v>
      </c>
      <c r="G62" s="810">
        <f>+G22-G38+G54+G61</f>
        <v>-247936</v>
      </c>
      <c r="H62" s="810">
        <f>+H22-H38+H54+H61</f>
        <v>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320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805</v>
      </c>
      <c r="C64" s="103" t="s">
        <v>35</v>
      </c>
      <c r="D64" s="47"/>
      <c r="E64" s="778"/>
      <c r="F64" s="125">
        <f t="shared" si="1"/>
        <v>247936</v>
      </c>
      <c r="G64" s="129">
        <f>SUM(+G66+G74+G75+G82+G83+G84+G87+G88+G89+G90+G91+G92+G93)</f>
        <v>247936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36</v>
      </c>
      <c r="C66" s="92" t="s">
        <v>56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37</v>
      </c>
      <c r="C67" s="92" t="s">
        <v>778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38</v>
      </c>
      <c r="C68" s="92" t="s">
        <v>779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39</v>
      </c>
      <c r="C69" s="92" t="s">
        <v>1780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40</v>
      </c>
      <c r="C70" s="92" t="s">
        <v>1781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41</v>
      </c>
      <c r="C71" s="92" t="s">
        <v>780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792</v>
      </c>
      <c r="C72" s="113" t="s">
        <v>781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44</v>
      </c>
      <c r="C73" s="113" t="s">
        <v>782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42</v>
      </c>
      <c r="C74" s="111" t="s">
        <v>1782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45</v>
      </c>
      <c r="C75" s="92" t="s">
        <v>57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46</v>
      </c>
      <c r="C76" s="92" t="s">
        <v>783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47</v>
      </c>
      <c r="C77" s="92" t="s">
        <v>784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1792</v>
      </c>
      <c r="C78" s="92" t="s">
        <v>785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933</v>
      </c>
      <c r="C80" s="92" t="s">
        <v>786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932</v>
      </c>
      <c r="C81" s="92" t="s">
        <v>787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764</v>
      </c>
      <c r="C82" s="92" t="s">
        <v>1783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1791</v>
      </c>
      <c r="C83" s="92" t="s">
        <v>1784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1790</v>
      </c>
      <c r="C84" s="92" t="s">
        <v>505</v>
      </c>
      <c r="D84" s="42"/>
      <c r="E84" s="776"/>
      <c r="F84" s="124">
        <f t="shared" si="1"/>
        <v>0</v>
      </c>
      <c r="G84" s="128">
        <f>+G85+G86</f>
        <v>0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1789</v>
      </c>
      <c r="C85" s="92" t="s">
        <v>506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49</v>
      </c>
      <c r="C86" s="92" t="s">
        <v>220</v>
      </c>
      <c r="D86" s="68"/>
      <c r="E86" s="776"/>
      <c r="F86" s="124">
        <f aca="true" t="shared" si="2" ref="F86:F94">+G86+H86+I86</f>
        <v>0</v>
      </c>
      <c r="G86" s="128">
        <f>+OTCHET!I509+OTCHET!I512+OTCHET!I532</f>
        <v>0</v>
      </c>
      <c r="H86" s="128">
        <f>+OTCHET!J509+OTCHET!J512+OTCHET!J532</f>
        <v>0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1283</v>
      </c>
      <c r="C87" s="107" t="s">
        <v>1785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1788</v>
      </c>
      <c r="C88" s="90" t="s">
        <v>788</v>
      </c>
      <c r="D88" s="78"/>
      <c r="E88" s="781"/>
      <c r="F88" s="120">
        <f t="shared" si="2"/>
        <v>249021</v>
      </c>
      <c r="G88" s="233">
        <f>+OTCHET!I555+OTCHET!I556+OTCHET!I557+OTCHET!I558+OTCHET!I559+OTCHET!I560</f>
        <v>249021</v>
      </c>
      <c r="H88" s="233">
        <f>+OTCHET!J555+OTCHET!J556+OTCHET!J557+OTCHET!J558+OTCHET!J559+OTCHET!J560</f>
        <v>0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1787</v>
      </c>
      <c r="C89" s="116" t="s">
        <v>789</v>
      </c>
      <c r="D89" s="75"/>
      <c r="E89" s="772"/>
      <c r="F89" s="120">
        <f t="shared" si="2"/>
        <v>-1085</v>
      </c>
      <c r="G89" s="127">
        <f>+OTCHET!I561+OTCHET!I562+OTCHET!I563+OTCHET!I564+OTCHET!I565+OTCHET!I566+OTCHET!I567</f>
        <v>-1085</v>
      </c>
      <c r="H89" s="127">
        <f>+OTCHET!J561+OTCHET!J562+OTCHET!J563+OTCHET!J564+OTCHET!J565+OTCHET!J566+OTCHET!J567</f>
        <v>0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1786</v>
      </c>
      <c r="C90" s="93" t="s">
        <v>790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799</v>
      </c>
      <c r="C91" s="90" t="s">
        <v>800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801</v>
      </c>
      <c r="C92" s="116" t="s">
        <v>802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803</v>
      </c>
      <c r="C93" s="100" t="s">
        <v>50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1047</v>
      </c>
      <c r="C94" s="100" t="s">
        <v>1046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1766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1767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1768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1769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1770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1768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1769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936</v>
      </c>
      <c r="C111" s="56"/>
      <c r="D111" s="56"/>
      <c r="E111" s="57" t="s">
        <v>944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942</v>
      </c>
      <c r="C112" s="58"/>
      <c r="D112" s="58"/>
      <c r="E112" s="58" t="s">
        <v>941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943</v>
      </c>
      <c r="C113" s="54"/>
      <c r="D113" s="54"/>
      <c r="E113" s="57" t="s">
        <v>1752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941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1753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1761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1754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1760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1762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1763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791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938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1672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939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940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793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794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1035"/>
  <sheetViews>
    <sheetView tabSelected="1" zoomScale="75" zoomScaleNormal="75" zoomScalePageLayoutView="0" workbookViewId="0" topLeftCell="B872">
      <selection activeCell="D882" sqref="D882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185</v>
      </c>
      <c r="B1" s="237" t="s">
        <v>186</v>
      </c>
      <c r="C1" s="237" t="s">
        <v>187</v>
      </c>
      <c r="D1" s="238" t="s">
        <v>188</v>
      </c>
      <c r="E1" s="237" t="s">
        <v>189</v>
      </c>
      <c r="F1" s="237" t="s">
        <v>190</v>
      </c>
      <c r="G1" s="237" t="s">
        <v>190</v>
      </c>
      <c r="H1" s="237" t="s">
        <v>190</v>
      </c>
      <c r="I1" s="237" t="s">
        <v>190</v>
      </c>
      <c r="J1" s="237" t="s">
        <v>190</v>
      </c>
      <c r="K1" s="237" t="s">
        <v>190</v>
      </c>
      <c r="L1" s="237" t="s">
        <v>190</v>
      </c>
      <c r="M1" s="239" t="s">
        <v>191</v>
      </c>
      <c r="N1" s="240"/>
      <c r="O1" s="237" t="s">
        <v>192</v>
      </c>
      <c r="P1" s="237" t="s">
        <v>193</v>
      </c>
      <c r="Q1" s="241" t="s">
        <v>194</v>
      </c>
      <c r="R1" s="241" t="s">
        <v>195</v>
      </c>
      <c r="S1" s="242"/>
      <c r="T1" s="237" t="s">
        <v>192</v>
      </c>
      <c r="U1" s="237" t="s">
        <v>193</v>
      </c>
      <c r="V1" s="241" t="s">
        <v>194</v>
      </c>
      <c r="W1" s="241" t="s">
        <v>195</v>
      </c>
      <c r="X1" s="237" t="s">
        <v>193</v>
      </c>
      <c r="Y1" s="241" t="s">
        <v>194</v>
      </c>
      <c r="Z1" s="241" t="s">
        <v>195</v>
      </c>
      <c r="AB1" s="569"/>
    </row>
    <row r="2" spans="1:19" ht="12.75" customHeight="1">
      <c r="A2" s="237">
        <v>1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946</v>
      </c>
      <c r="F5" s="237" t="s">
        <v>946</v>
      </c>
      <c r="G5" s="237" t="s">
        <v>946</v>
      </c>
      <c r="H5" s="237" t="s">
        <v>946</v>
      </c>
      <c r="I5" s="237" t="s">
        <v>946</v>
      </c>
      <c r="J5" s="237" t="s">
        <v>946</v>
      </c>
      <c r="K5" s="237" t="s">
        <v>946</v>
      </c>
      <c r="L5" s="237" t="s">
        <v>946</v>
      </c>
      <c r="M5" s="243">
        <v>1</v>
      </c>
      <c r="O5" s="237" t="s">
        <v>946</v>
      </c>
      <c r="P5" s="237" t="s">
        <v>946</v>
      </c>
      <c r="Q5" s="241" t="s">
        <v>946</v>
      </c>
      <c r="R5" s="241" t="s">
        <v>946</v>
      </c>
      <c r="S5" s="245"/>
      <c r="T5" s="237" t="s">
        <v>946</v>
      </c>
      <c r="U5" s="237" t="s">
        <v>946</v>
      </c>
      <c r="V5" s="241" t="s">
        <v>946</v>
      </c>
      <c r="W5" s="241" t="s">
        <v>946</v>
      </c>
      <c r="X5" s="237" t="s">
        <v>946</v>
      </c>
      <c r="Y5" s="241" t="s">
        <v>946</v>
      </c>
      <c r="Z5" s="241" t="s">
        <v>946</v>
      </c>
    </row>
    <row r="6" spans="3:26" ht="15">
      <c r="C6" s="249"/>
      <c r="D6" s="250"/>
      <c r="E6" s="248"/>
      <c r="F6" s="237" t="s">
        <v>946</v>
      </c>
      <c r="G6" s="237" t="s">
        <v>946</v>
      </c>
      <c r="H6" s="237" t="s">
        <v>946</v>
      </c>
      <c r="I6" s="237" t="s">
        <v>946</v>
      </c>
      <c r="J6" s="237" t="s">
        <v>946</v>
      </c>
      <c r="K6" s="237" t="s">
        <v>946</v>
      </c>
      <c r="L6" s="237" t="s">
        <v>946</v>
      </c>
      <c r="M6" s="243">
        <v>1</v>
      </c>
      <c r="O6" s="248"/>
      <c r="P6" s="237" t="s">
        <v>946</v>
      </c>
      <c r="R6" s="241" t="s">
        <v>946</v>
      </c>
      <c r="S6" s="245"/>
      <c r="T6" s="248"/>
      <c r="U6" s="237" t="s">
        <v>946</v>
      </c>
      <c r="W6" s="241" t="s">
        <v>946</v>
      </c>
      <c r="X6" s="237" t="s">
        <v>946</v>
      </c>
      <c r="Z6" s="241" t="s">
        <v>946</v>
      </c>
    </row>
    <row r="7" spans="2:26" ht="49.5" customHeight="1">
      <c r="B7" s="922" t="s">
        <v>1809</v>
      </c>
      <c r="C7" s="923"/>
      <c r="D7" s="923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946</v>
      </c>
      <c r="R7" s="241" t="s">
        <v>946</v>
      </c>
      <c r="S7" s="245"/>
      <c r="T7" s="248"/>
      <c r="U7" s="237" t="s">
        <v>946</v>
      </c>
      <c r="W7" s="241" t="s">
        <v>946</v>
      </c>
      <c r="X7" s="237" t="s">
        <v>946</v>
      </c>
      <c r="Z7" s="241" t="s">
        <v>946</v>
      </c>
    </row>
    <row r="8" spans="3:26" ht="15">
      <c r="C8" s="249"/>
      <c r="D8" s="250"/>
      <c r="E8" s="251" t="s">
        <v>947</v>
      </c>
      <c r="F8" s="251" t="s">
        <v>1765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946</v>
      </c>
      <c r="R8" s="241" t="s">
        <v>946</v>
      </c>
      <c r="S8" s="245"/>
      <c r="T8" s="248"/>
      <c r="U8" s="237" t="s">
        <v>946</v>
      </c>
      <c r="W8" s="241" t="s">
        <v>946</v>
      </c>
      <c r="X8" s="237" t="s">
        <v>946</v>
      </c>
      <c r="Z8" s="241" t="s">
        <v>946</v>
      </c>
    </row>
    <row r="9" spans="2:26" ht="36.75" customHeight="1">
      <c r="B9" s="857"/>
      <c r="C9" s="858"/>
      <c r="D9" s="858"/>
      <c r="E9" s="567">
        <v>42005</v>
      </c>
      <c r="F9" s="252">
        <v>42369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946</v>
      </c>
      <c r="R9" s="241" t="s">
        <v>946</v>
      </c>
      <c r="S9" s="245"/>
      <c r="T9" s="248"/>
      <c r="U9" s="237" t="s">
        <v>946</v>
      </c>
      <c r="W9" s="241" t="s">
        <v>946</v>
      </c>
      <c r="X9" s="237" t="s">
        <v>946</v>
      </c>
      <c r="Z9" s="241" t="s">
        <v>946</v>
      </c>
    </row>
    <row r="10" spans="2:26" ht="15">
      <c r="B10" s="253" t="s">
        <v>1682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946</v>
      </c>
      <c r="R10" s="241" t="s">
        <v>946</v>
      </c>
      <c r="S10" s="245"/>
      <c r="T10" s="248"/>
      <c r="U10" s="237" t="s">
        <v>946</v>
      </c>
      <c r="W10" s="241" t="s">
        <v>946</v>
      </c>
      <c r="X10" s="237" t="s">
        <v>946</v>
      </c>
      <c r="Z10" s="241" t="s">
        <v>946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946</v>
      </c>
      <c r="R11" s="241" t="s">
        <v>946</v>
      </c>
      <c r="S11" s="245"/>
      <c r="T11" s="248"/>
      <c r="U11" s="237" t="s">
        <v>946</v>
      </c>
      <c r="W11" s="241" t="s">
        <v>946</v>
      </c>
      <c r="X11" s="237" t="s">
        <v>946</v>
      </c>
      <c r="Z11" s="241" t="s">
        <v>946</v>
      </c>
    </row>
    <row r="12" spans="2:26" ht="39" customHeight="1" thickBot="1" thickTop="1">
      <c r="B12" s="857" t="s">
        <v>1403</v>
      </c>
      <c r="C12" s="858"/>
      <c r="D12" s="858"/>
      <c r="E12" s="251" t="s">
        <v>948</v>
      </c>
      <c r="F12" s="254" t="s">
        <v>1402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946</v>
      </c>
      <c r="R12" s="241" t="s">
        <v>946</v>
      </c>
      <c r="S12" s="245"/>
      <c r="T12" s="248"/>
      <c r="U12" s="237" t="s">
        <v>946</v>
      </c>
      <c r="W12" s="241" t="s">
        <v>946</v>
      </c>
      <c r="X12" s="237" t="s">
        <v>946</v>
      </c>
      <c r="Z12" s="241" t="s">
        <v>946</v>
      </c>
    </row>
    <row r="13" spans="2:26" ht="15.75" thickTop="1">
      <c r="B13" s="253" t="s">
        <v>1683</v>
      </c>
      <c r="E13" s="255" t="s">
        <v>949</v>
      </c>
      <c r="F13" s="256" t="s">
        <v>946</v>
      </c>
      <c r="G13" s="256" t="s">
        <v>946</v>
      </c>
      <c r="H13" s="256" t="s">
        <v>946</v>
      </c>
      <c r="I13" s="256" t="s">
        <v>946</v>
      </c>
      <c r="J13" s="256" t="s">
        <v>946</v>
      </c>
      <c r="K13" s="256" t="s">
        <v>946</v>
      </c>
      <c r="L13" s="256" t="s">
        <v>946</v>
      </c>
      <c r="M13" s="243">
        <v>1</v>
      </c>
      <c r="O13" s="248"/>
      <c r="P13" s="237" t="s">
        <v>946</v>
      </c>
      <c r="R13" s="241" t="s">
        <v>946</v>
      </c>
      <c r="S13" s="245"/>
      <c r="T13" s="248"/>
      <c r="U13" s="237" t="s">
        <v>946</v>
      </c>
      <c r="W13" s="241" t="s">
        <v>946</v>
      </c>
      <c r="X13" s="237" t="s">
        <v>946</v>
      </c>
      <c r="Z13" s="241" t="s">
        <v>946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1595</v>
      </c>
      <c r="E17" s="835">
        <v>42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950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951</v>
      </c>
      <c r="E19" s="925" t="s">
        <v>1819</v>
      </c>
      <c r="F19" s="926"/>
      <c r="G19" s="926"/>
      <c r="H19" s="927"/>
      <c r="I19" s="928" t="s">
        <v>1820</v>
      </c>
      <c r="J19" s="929"/>
      <c r="K19" s="929"/>
      <c r="L19" s="930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48</v>
      </c>
      <c r="C20" s="265" t="s">
        <v>952</v>
      </c>
      <c r="D20" s="137" t="s">
        <v>953</v>
      </c>
      <c r="E20" s="840" t="s">
        <v>1821</v>
      </c>
      <c r="F20" s="841" t="s">
        <v>1694</v>
      </c>
      <c r="G20" s="841" t="s">
        <v>1695</v>
      </c>
      <c r="H20" s="841" t="s">
        <v>1693</v>
      </c>
      <c r="I20" s="839" t="s">
        <v>1694</v>
      </c>
      <c r="J20" s="839" t="s">
        <v>1695</v>
      </c>
      <c r="K20" s="839" t="s">
        <v>1693</v>
      </c>
      <c r="L20" s="842" t="s">
        <v>1265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954</v>
      </c>
      <c r="E21" s="331" t="s">
        <v>203</v>
      </c>
      <c r="F21" s="331" t="s">
        <v>204</v>
      </c>
      <c r="G21" s="331" t="s">
        <v>1279</v>
      </c>
      <c r="H21" s="331" t="s">
        <v>1280</v>
      </c>
      <c r="I21" s="331" t="s">
        <v>1238</v>
      </c>
      <c r="J21" s="331" t="s">
        <v>1822</v>
      </c>
      <c r="K21" s="331" t="s">
        <v>1823</v>
      </c>
      <c r="L21" s="580" t="s">
        <v>1837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924" t="s">
        <v>955</v>
      </c>
      <c r="D22" s="924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956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134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135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196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1284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94" t="s">
        <v>136</v>
      </c>
      <c r="D28" s="894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137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138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139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140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68" t="s">
        <v>141</v>
      </c>
      <c r="D33" s="868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142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143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144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145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1285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69" t="s">
        <v>130</v>
      </c>
      <c r="D39" s="869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146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147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148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149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94" t="s">
        <v>150</v>
      </c>
      <c r="D44" s="894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151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152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153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154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69" t="s">
        <v>155</v>
      </c>
      <c r="D49" s="869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156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157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158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159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160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94" t="s">
        <v>161</v>
      </c>
      <c r="D55" s="894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162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163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94" t="s">
        <v>164</v>
      </c>
      <c r="D58" s="894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165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166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918" t="s">
        <v>167</v>
      </c>
      <c r="D61" s="919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69" t="s">
        <v>168</v>
      </c>
      <c r="D62" s="869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169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170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171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172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173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174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87" t="s">
        <v>131</v>
      </c>
      <c r="D69" s="887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87" t="s">
        <v>175</v>
      </c>
      <c r="D70" s="887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87" t="s">
        <v>176</v>
      </c>
      <c r="D71" s="887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69" t="s">
        <v>177</v>
      </c>
      <c r="D72" s="869"/>
      <c r="E72" s="540">
        <f aca="true" t="shared" si="12" ref="E72:L72">SUM(E73:E86)</f>
        <v>47</v>
      </c>
      <c r="F72" s="353">
        <f t="shared" si="12"/>
        <v>47</v>
      </c>
      <c r="G72" s="279">
        <f t="shared" si="12"/>
        <v>0</v>
      </c>
      <c r="H72" s="790">
        <f>SUM(H73:H86)</f>
        <v>0</v>
      </c>
      <c r="I72" s="353">
        <f t="shared" si="12"/>
        <v>47</v>
      </c>
      <c r="J72" s="279">
        <f t="shared" si="12"/>
        <v>0</v>
      </c>
      <c r="K72" s="790">
        <f t="shared" si="12"/>
        <v>0</v>
      </c>
      <c r="L72" s="279">
        <f t="shared" si="12"/>
        <v>47</v>
      </c>
      <c r="M72" s="243">
        <f t="shared" si="1"/>
        <v>1</v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178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179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180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181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182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183</v>
      </c>
      <c r="E78" s="539">
        <f t="shared" si="3"/>
        <v>47</v>
      </c>
      <c r="F78" s="526">
        <v>47</v>
      </c>
      <c r="G78" s="272">
        <v>0</v>
      </c>
      <c r="H78" s="791"/>
      <c r="I78" s="526">
        <v>0</v>
      </c>
      <c r="J78" s="272">
        <v>0</v>
      </c>
      <c r="K78" s="791"/>
      <c r="L78" s="571">
        <f t="shared" si="13"/>
        <v>0</v>
      </c>
      <c r="M78" s="243">
        <f t="shared" si="1"/>
        <v>1</v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1001</v>
      </c>
      <c r="E79" s="539">
        <f t="shared" si="3"/>
        <v>0</v>
      </c>
      <c r="F79" s="526">
        <v>0</v>
      </c>
      <c r="G79" s="272">
        <v>0</v>
      </c>
      <c r="H79" s="791"/>
      <c r="I79" s="526">
        <v>47</v>
      </c>
      <c r="J79" s="272">
        <v>0</v>
      </c>
      <c r="K79" s="791"/>
      <c r="L79" s="571">
        <f t="shared" si="13"/>
        <v>47</v>
      </c>
      <c r="M79" s="243">
        <f t="shared" si="1"/>
        <v>1</v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1002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1003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1004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1005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1006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1007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1008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63" t="s">
        <v>1009</v>
      </c>
      <c r="D87" s="863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1010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299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920" t="s">
        <v>300</v>
      </c>
      <c r="D90" s="920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69" t="s">
        <v>301</v>
      </c>
      <c r="D91" s="869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302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303</v>
      </c>
      <c r="D93" s="142" t="s">
        <v>304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305</v>
      </c>
      <c r="D94" s="142" t="s">
        <v>306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307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308</v>
      </c>
      <c r="D96" s="142" t="s">
        <v>309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310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311</v>
      </c>
      <c r="D98" s="142" t="s">
        <v>312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313</v>
      </c>
      <c r="D99" s="142" t="s">
        <v>1015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1016</v>
      </c>
      <c r="D100" s="142" t="s">
        <v>1017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1018</v>
      </c>
      <c r="D101" s="142" t="s">
        <v>1019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1020</v>
      </c>
      <c r="D102" s="142" t="s">
        <v>1021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1022</v>
      </c>
      <c r="D103" s="158" t="s">
        <v>1023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1024</v>
      </c>
      <c r="D104" s="159" t="s">
        <v>1025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94" t="s">
        <v>1026</v>
      </c>
      <c r="D105" s="894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1027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1028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402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69" t="s">
        <v>1811</v>
      </c>
      <c r="D109" s="869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1029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1812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1030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1031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132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1032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94" t="s">
        <v>1033</v>
      </c>
      <c r="D116" s="894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1034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1035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1036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1037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1038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1450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1451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1452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1453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1454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1455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1456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403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1457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1458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918" t="s">
        <v>1459</v>
      </c>
      <c r="D132" s="918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87" t="s">
        <v>1460</v>
      </c>
      <c r="D133" s="887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1461</v>
      </c>
      <c r="C134" s="869" t="s">
        <v>757</v>
      </c>
      <c r="D134" s="869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758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759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94" t="s">
        <v>760</v>
      </c>
      <c r="D137" s="894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503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761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762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504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763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481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482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483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94" t="s">
        <v>404</v>
      </c>
      <c r="D146" s="894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484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485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486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487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488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489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490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491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94" t="s">
        <v>405</v>
      </c>
      <c r="D155" s="894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406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407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408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409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410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411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412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413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1462</v>
      </c>
      <c r="D164" s="306" t="s">
        <v>1463</v>
      </c>
      <c r="E164" s="307">
        <f aca="true" t="shared" si="38" ref="E164:L164">SUM(E22,E28,E33,E39,E44,E49,E55,E58,E61,E62,E69,E70,E71,E72,E87,E90,E91,E105,E109,E116,E120,E132,E133,E134,E137,E146,E155)</f>
        <v>47</v>
      </c>
      <c r="F164" s="307">
        <f t="shared" si="38"/>
        <v>47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47</v>
      </c>
      <c r="J164" s="307">
        <f t="shared" si="38"/>
        <v>0</v>
      </c>
      <c r="K164" s="794">
        <f t="shared" si="38"/>
        <v>0</v>
      </c>
      <c r="L164" s="307">
        <f t="shared" si="38"/>
        <v>47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169" s="880"/>
      <c r="D169" s="880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947</v>
      </c>
      <c r="F170" s="310" t="s">
        <v>1765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79">
        <f>$B$9</f>
        <v>0</v>
      </c>
      <c r="C171" s="880"/>
      <c r="D171" s="880"/>
      <c r="E171" s="311">
        <f>$E$9</f>
        <v>42005</v>
      </c>
      <c r="F171" s="312">
        <f>$F$9</f>
        <v>42369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79" t="str">
        <f>$B$12</f>
        <v>Криводол</v>
      </c>
      <c r="C174" s="880"/>
      <c r="D174" s="880"/>
      <c r="E174" s="309" t="s">
        <v>948</v>
      </c>
      <c r="F174" s="316" t="str">
        <f>$F$12</f>
        <v>5606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79"/>
      <c r="P174" s="880"/>
      <c r="Q174" s="880"/>
      <c r="R174" s="315"/>
      <c r="S174" s="245"/>
      <c r="T174" s="879"/>
      <c r="U174" s="880"/>
      <c r="V174" s="880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949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42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950</v>
      </c>
      <c r="M177" s="243">
        <v>1</v>
      </c>
      <c r="N177" s="244"/>
      <c r="O177" s="317" t="s">
        <v>197</v>
      </c>
      <c r="P177" s="309"/>
      <c r="Q177" s="315"/>
      <c r="R177" s="318" t="s">
        <v>950</v>
      </c>
      <c r="S177" s="245"/>
      <c r="T177" s="319" t="s">
        <v>198</v>
      </c>
      <c r="U177" s="320"/>
      <c r="V177" s="321"/>
      <c r="W177" s="322"/>
      <c r="X177" s="320"/>
      <c r="Y177" s="321"/>
      <c r="Z177" s="322" t="s">
        <v>950</v>
      </c>
    </row>
    <row r="178" spans="2:27" s="249" customFormat="1" ht="31.5" customHeight="1" thickBot="1">
      <c r="B178" s="420"/>
      <c r="C178" s="399"/>
      <c r="D178" s="323" t="s">
        <v>1464</v>
      </c>
      <c r="E178" s="925" t="s">
        <v>1819</v>
      </c>
      <c r="F178" s="926"/>
      <c r="G178" s="926"/>
      <c r="H178" s="927"/>
      <c r="I178" s="928" t="s">
        <v>1820</v>
      </c>
      <c r="J178" s="929"/>
      <c r="K178" s="929"/>
      <c r="L178" s="930"/>
      <c r="M178" s="243">
        <v>1</v>
      </c>
      <c r="N178" s="244"/>
      <c r="O178" s="913" t="s">
        <v>1824</v>
      </c>
      <c r="P178" s="913" t="s">
        <v>1825</v>
      </c>
      <c r="Q178" s="911" t="s">
        <v>1826</v>
      </c>
      <c r="R178" s="911" t="s">
        <v>199</v>
      </c>
      <c r="S178" s="244"/>
      <c r="T178" s="911" t="s">
        <v>1827</v>
      </c>
      <c r="U178" s="911" t="s">
        <v>1828</v>
      </c>
      <c r="V178" s="911" t="s">
        <v>1829</v>
      </c>
      <c r="W178" s="911" t="s">
        <v>200</v>
      </c>
      <c r="X178" s="324" t="s">
        <v>201</v>
      </c>
      <c r="Y178" s="324"/>
      <c r="Z178" s="325"/>
      <c r="AA178" s="916" t="s">
        <v>202</v>
      </c>
    </row>
    <row r="179" spans="2:27" s="249" customFormat="1" ht="44.25" customHeight="1" thickBot="1">
      <c r="B179" s="204" t="s">
        <v>48</v>
      </c>
      <c r="C179" s="740" t="s">
        <v>952</v>
      </c>
      <c r="D179" s="743" t="s">
        <v>1466</v>
      </c>
      <c r="E179" s="840" t="s">
        <v>1821</v>
      </c>
      <c r="F179" s="841" t="s">
        <v>1694</v>
      </c>
      <c r="G179" s="841" t="s">
        <v>1695</v>
      </c>
      <c r="H179" s="841" t="s">
        <v>1693</v>
      </c>
      <c r="I179" s="839" t="s">
        <v>1694</v>
      </c>
      <c r="J179" s="839" t="s">
        <v>1695</v>
      </c>
      <c r="K179" s="839" t="s">
        <v>1693</v>
      </c>
      <c r="L179" s="842" t="s">
        <v>1265</v>
      </c>
      <c r="M179" s="243">
        <v>1</v>
      </c>
      <c r="N179" s="244"/>
      <c r="O179" s="914"/>
      <c r="P179" s="914"/>
      <c r="Q179" s="915"/>
      <c r="R179" s="915"/>
      <c r="S179" s="244"/>
      <c r="T179" s="912"/>
      <c r="U179" s="912"/>
      <c r="V179" s="912"/>
      <c r="W179" s="912"/>
      <c r="X179" s="328">
        <v>2015</v>
      </c>
      <c r="Y179" s="328">
        <v>2016</v>
      </c>
      <c r="Z179" s="328" t="s">
        <v>1830</v>
      </c>
      <c r="AA179" s="917"/>
    </row>
    <row r="180" spans="2:27" s="249" customFormat="1" ht="18.75" thickBot="1">
      <c r="B180" s="741"/>
      <c r="C180" s="329"/>
      <c r="D180" s="330" t="s">
        <v>1465</v>
      </c>
      <c r="E180" s="331" t="s">
        <v>203</v>
      </c>
      <c r="F180" s="331" t="s">
        <v>204</v>
      </c>
      <c r="G180" s="331" t="s">
        <v>1279</v>
      </c>
      <c r="H180" s="331" t="s">
        <v>1280</v>
      </c>
      <c r="I180" s="331" t="s">
        <v>1238</v>
      </c>
      <c r="J180" s="331" t="s">
        <v>1822</v>
      </c>
      <c r="K180" s="331" t="s">
        <v>1823</v>
      </c>
      <c r="L180" s="580" t="s">
        <v>1837</v>
      </c>
      <c r="M180" s="243">
        <v>1</v>
      </c>
      <c r="N180" s="244"/>
      <c r="O180" s="332" t="s">
        <v>205</v>
      </c>
      <c r="P180" s="332" t="s">
        <v>206</v>
      </c>
      <c r="Q180" s="333" t="s">
        <v>207</v>
      </c>
      <c r="R180" s="333" t="s">
        <v>208</v>
      </c>
      <c r="S180" s="244"/>
      <c r="T180" s="334" t="s">
        <v>209</v>
      </c>
      <c r="U180" s="334" t="s">
        <v>210</v>
      </c>
      <c r="V180" s="334" t="s">
        <v>211</v>
      </c>
      <c r="W180" s="334" t="s">
        <v>212</v>
      </c>
      <c r="X180" s="334" t="s">
        <v>1235</v>
      </c>
      <c r="Y180" s="334" t="s">
        <v>1236</v>
      </c>
      <c r="Z180" s="334" t="s">
        <v>1237</v>
      </c>
      <c r="AA180" s="335" t="s">
        <v>1238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1239</v>
      </c>
      <c r="P181" s="339" t="s">
        <v>1239</v>
      </c>
      <c r="Q181" s="339" t="s">
        <v>1240</v>
      </c>
      <c r="R181" s="339" t="s">
        <v>1241</v>
      </c>
      <c r="S181" s="340"/>
      <c r="T181" s="339" t="s">
        <v>1239</v>
      </c>
      <c r="U181" s="339" t="s">
        <v>1239</v>
      </c>
      <c r="V181" s="339" t="s">
        <v>1242</v>
      </c>
      <c r="W181" s="339" t="s">
        <v>1243</v>
      </c>
      <c r="X181" s="339" t="s">
        <v>1239</v>
      </c>
      <c r="Y181" s="339" t="s">
        <v>1239</v>
      </c>
      <c r="Z181" s="339" t="s">
        <v>1239</v>
      </c>
      <c r="AA181" s="341" t="s">
        <v>1244</v>
      </c>
    </row>
    <row r="182" spans="1:28" s="274" customFormat="1" ht="34.5" customHeight="1" thickBot="1">
      <c r="A182" s="289">
        <v>5</v>
      </c>
      <c r="B182" s="167">
        <v>100</v>
      </c>
      <c r="C182" s="921" t="s">
        <v>1467</v>
      </c>
      <c r="D182" s="884"/>
      <c r="E182" s="615">
        <f aca="true" t="shared" si="39" ref="E182:L182">SUMIF($B$598:$B$12304,$B182,E$598:E$12304)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SUMIF($B$598:$B$12304,$B182,O$598:O$12304)</f>
        <v>0</v>
      </c>
      <c r="P182" s="618">
        <f>SUMIF($B$598:$B$12304,$B182,P$598:P$12304)</f>
        <v>0</v>
      </c>
      <c r="Q182" s="618">
        <f>SUMIF($B$598:$B$12304,$B182,Q$598:Q$12304)</f>
        <v>0</v>
      </c>
      <c r="R182" s="618">
        <f>SUMIF($B$598:$B$12304,$B182,R$598:R$12304)</f>
        <v>0</v>
      </c>
      <c r="S182" s="271"/>
      <c r="T182" s="619">
        <f aca="true" t="shared" si="41" ref="T182:Z182">SUMIF($B$598:$B$12304,$B182,T$598:T$12304)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1468</v>
      </c>
      <c r="E183" s="539">
        <f aca="true" t="shared" si="42" ref="E183:L184">SUMIF($C$598:$C$12304,$C183,E$598:E$12304)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SUMIF($C$598:$C$12304,$C183,O$598:O$12304)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SUMIF($C$598:$C$12304,$C183,T$598:T$12304)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1469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67" t="s">
        <v>1470</v>
      </c>
      <c r="D185" s="867"/>
      <c r="E185" s="621">
        <f aca="true" t="shared" si="46" ref="E185:L185">SUMIF($B$598:$B$12304,$B185,E$598:E$12304)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SUMIF($B$598:$B$12304,$B185,O$598:O$12304)</f>
        <v>0</v>
      </c>
      <c r="P185" s="624">
        <f>SUMIF($B$598:$B$12304,$B185,P$598:P$12304)</f>
        <v>0</v>
      </c>
      <c r="Q185" s="624">
        <f>SUMIF($B$598:$B$12304,$B185,Q$598:Q$12304)</f>
        <v>0</v>
      </c>
      <c r="R185" s="624">
        <f>SUMIF($B$598:$B$12304,$B185,R$598:R$12304)</f>
        <v>0</v>
      </c>
      <c r="S185" s="271"/>
      <c r="T185" s="625">
        <f aca="true" t="shared" si="47" ref="T185:Z185">SUMIF($B$598:$B$12304,$B185,T$598:T$12304)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1471</v>
      </c>
      <c r="E186" s="539">
        <f aca="true" t="shared" si="48" ref="E186:L190">SUMIF($C$598:$C$12304,$C186,E$598:E$12304)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SUMIF($C$598:$C$12304,$C186,O$598:O$12304)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SUMIF($C$598:$C$12304,$C186,T$598:T$12304)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1472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1098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1099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1100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87" t="s">
        <v>321</v>
      </c>
      <c r="D191" s="887"/>
      <c r="E191" s="621">
        <f aca="true" t="shared" si="51" ref="E191:L191">SUMIF($B$598:$B$12304,$B191,E$598:E$12304)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SUMIF($B$598:$B$12304,$B191,O$598:O$12304)</f>
        <v>0</v>
      </c>
      <c r="P191" s="624">
        <f>SUMIF($B$598:$B$12304,$B191,P$598:P$12304)</f>
        <v>0</v>
      </c>
      <c r="Q191" s="624">
        <f>SUMIF($B$598:$B$12304,$B191,Q$598:Q$12304)</f>
        <v>0</v>
      </c>
      <c r="R191" s="624">
        <f>SUMIF($B$598:$B$12304,$B191,R$598:R$12304)</f>
        <v>0</v>
      </c>
      <c r="S191" s="271"/>
      <c r="T191" s="625">
        <f aca="true" t="shared" si="52" ref="T191:Z191">SUMIF($B$598:$B$12304,$B191,T$598:T$12304)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322</v>
      </c>
      <c r="E192" s="539">
        <f aca="true" t="shared" si="53" ref="E192:L196">SUMIF($C$598:$C$12304,$C192,E$598:E$12304)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SUMIF($C$598:$C$12304,$C192,O$598:O$12304)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SUMIF($C$598:$C$12304,$C192,T$598:T$12304)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323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324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325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326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78" t="s">
        <v>327</v>
      </c>
      <c r="D197" s="881"/>
      <c r="E197" s="540">
        <f aca="true" t="shared" si="56" ref="E197:L198">SUMIF($B$598:$B$12304,$B197,E$598:E$12304)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SUMIF($B$598:$B$12304,$B197,O$598:O$12304)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SUMIF($B$598:$B$12304,$B197,T$598:T$12304)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909" t="s">
        <v>328</v>
      </c>
      <c r="D198" s="909"/>
      <c r="E198" s="540">
        <f t="shared" si="56"/>
        <v>32824</v>
      </c>
      <c r="F198" s="353">
        <f t="shared" si="56"/>
        <v>32824</v>
      </c>
      <c r="G198" s="353">
        <f t="shared" si="56"/>
        <v>0</v>
      </c>
      <c r="H198" s="353">
        <f t="shared" si="56"/>
        <v>0</v>
      </c>
      <c r="I198" s="353">
        <f t="shared" si="56"/>
        <v>32824</v>
      </c>
      <c r="J198" s="353">
        <f t="shared" si="56"/>
        <v>0</v>
      </c>
      <c r="K198" s="353">
        <f t="shared" si="56"/>
        <v>0</v>
      </c>
      <c r="L198" s="353">
        <f t="shared" si="56"/>
        <v>32824</v>
      </c>
      <c r="M198" s="243">
        <f t="shared" si="40"/>
        <v>1</v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32824</v>
      </c>
      <c r="R198" s="355">
        <f t="shared" si="57"/>
        <v>-32824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32824</v>
      </c>
      <c r="W198" s="354">
        <f t="shared" si="58"/>
        <v>-32824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-32824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329</v>
      </c>
      <c r="E199" s="539">
        <f aca="true" t="shared" si="59" ref="E199:L208">SUMIF($C$598:$C$12304,$C199,E$598:E$12304)</f>
        <v>12177</v>
      </c>
      <c r="F199" s="277">
        <f t="shared" si="59"/>
        <v>12177</v>
      </c>
      <c r="G199" s="277">
        <f t="shared" si="59"/>
        <v>0</v>
      </c>
      <c r="H199" s="277">
        <f t="shared" si="59"/>
        <v>0</v>
      </c>
      <c r="I199" s="277">
        <f t="shared" si="59"/>
        <v>12177</v>
      </c>
      <c r="J199" s="277">
        <f t="shared" si="59"/>
        <v>0</v>
      </c>
      <c r="K199" s="277">
        <f t="shared" si="59"/>
        <v>0</v>
      </c>
      <c r="L199" s="277">
        <f t="shared" si="59"/>
        <v>12177</v>
      </c>
      <c r="M199" s="243">
        <f t="shared" si="40"/>
        <v>1</v>
      </c>
      <c r="N199" s="271"/>
      <c r="O199" s="350">
        <f aca="true" t="shared" si="60" ref="O199:R215">SUMIF($C$598:$C$12304,$C199,O$598:O$12304)</f>
        <v>0</v>
      </c>
      <c r="P199" s="351">
        <f t="shared" si="60"/>
        <v>0</v>
      </c>
      <c r="Q199" s="351">
        <f t="shared" si="60"/>
        <v>12177</v>
      </c>
      <c r="R199" s="351">
        <f t="shared" si="60"/>
        <v>-12177</v>
      </c>
      <c r="S199" s="271"/>
      <c r="T199" s="350">
        <f aca="true" t="shared" si="61" ref="T199:Z208">SUMIF($C$598:$C$12304,$C199,T$598:T$12304)</f>
        <v>0</v>
      </c>
      <c r="U199" s="350">
        <f t="shared" si="61"/>
        <v>0</v>
      </c>
      <c r="V199" s="350">
        <f t="shared" si="61"/>
        <v>12177</v>
      </c>
      <c r="W199" s="350">
        <f t="shared" si="61"/>
        <v>-12177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-12177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330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331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332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333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334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335</v>
      </c>
      <c r="E205" s="539">
        <f t="shared" si="59"/>
        <v>20647</v>
      </c>
      <c r="F205" s="277">
        <f t="shared" si="59"/>
        <v>20647</v>
      </c>
      <c r="G205" s="277">
        <f t="shared" si="59"/>
        <v>0</v>
      </c>
      <c r="H205" s="277">
        <f t="shared" si="59"/>
        <v>0</v>
      </c>
      <c r="I205" s="277">
        <f t="shared" si="59"/>
        <v>20647</v>
      </c>
      <c r="J205" s="277">
        <f t="shared" si="59"/>
        <v>0</v>
      </c>
      <c r="K205" s="277">
        <f t="shared" si="59"/>
        <v>0</v>
      </c>
      <c r="L205" s="277">
        <f t="shared" si="59"/>
        <v>20647</v>
      </c>
      <c r="M205" s="243">
        <f t="shared" si="40"/>
        <v>1</v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20647</v>
      </c>
      <c r="R205" s="351">
        <f t="shared" si="60"/>
        <v>-20647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20647</v>
      </c>
      <c r="W205" s="350">
        <f t="shared" si="61"/>
        <v>-20647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-20647</v>
      </c>
    </row>
    <row r="206" spans="1:27" ht="18.75" thickBot="1">
      <c r="A206" s="290">
        <v>165</v>
      </c>
      <c r="B206" s="139"/>
      <c r="C206" s="140">
        <v>1030</v>
      </c>
      <c r="D206" s="149" t="s">
        <v>336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337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338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339</v>
      </c>
      <c r="E209" s="539">
        <f aca="true" t="shared" si="62" ref="E209:L215">SUMIF($C$598:$C$12304,$C209,E$598:E$12304)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SUMIF($C$598:$C$12304,$C209,T$598:T$12304)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340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1691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342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343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492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344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70" t="s">
        <v>414</v>
      </c>
      <c r="D216" s="870"/>
      <c r="E216" s="540">
        <f aca="true" t="shared" si="64" ref="E216:L216">SUMIF($B$598:$B$12304,$B216,E$598:E$12304)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SUMIF($B$598:$B$12304,$B216,O$598:O$12304)</f>
        <v>0</v>
      </c>
      <c r="P216" s="355">
        <f>SUMIF($B$598:$B$12304,$B216,P$598:P$12304)</f>
        <v>0</v>
      </c>
      <c r="Q216" s="355">
        <f>SUMIF($B$598:$B$12304,$B216,Q$598:Q$12304)</f>
        <v>0</v>
      </c>
      <c r="R216" s="355">
        <f>SUMIF($B$598:$B$12304,$B216,R$598:R$12304)</f>
        <v>0</v>
      </c>
      <c r="S216" s="271"/>
      <c r="T216" s="356">
        <f aca="true" t="shared" si="65" ref="T216:Z216">SUMIF($B$598:$B$12304,$B216,T$598:T$12304)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415</v>
      </c>
      <c r="E217" s="539">
        <f aca="true" t="shared" si="66" ref="E217:L219">SUMIF($C$598:$C$12304,$C217,E$598:E$12304)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SUMIF($C$598:$C$12304,$C217,O$598:O$12304)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SUMIF($C$598:$C$12304,$C217,T$598:T$12304)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416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417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70" t="s">
        <v>1286</v>
      </c>
      <c r="D220" s="870"/>
      <c r="E220" s="540">
        <f aca="true" t="shared" si="69" ref="E220:L220">SUMIF($B$598:$B$12304,$B220,E$598:E$12304)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SUMIF($B$598:$B$12304,$B220,O$598:O$12304)</f>
        <v>0</v>
      </c>
      <c r="P220" s="355">
        <f>SUMIF($B$598:$B$12304,$B220,P$598:P$12304)</f>
        <v>0</v>
      </c>
      <c r="Q220" s="355">
        <f>SUMIF($B$598:$B$12304,$B220,Q$598:Q$12304)</f>
        <v>0</v>
      </c>
      <c r="R220" s="355">
        <f>SUMIF($B$598:$B$12304,$B220,R$598:R$12304)</f>
        <v>0</v>
      </c>
      <c r="S220" s="271"/>
      <c r="T220" s="356">
        <f aca="true" t="shared" si="70" ref="T220:Z220">SUMIF($B$598:$B$12304,$B220,T$598:T$12304)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345</v>
      </c>
      <c r="E221" s="539">
        <f aca="true" t="shared" si="71" ref="E221:L225">SUMIF($C$598:$C$12304,$C221,E$598:E$12304)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SUMIF($C$598:$C$12304,$C221,O$598:O$12304)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SUMIF($C$598:$C$12304,$C221,T$598:T$12304)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346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347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348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349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70" t="s">
        <v>350</v>
      </c>
      <c r="D226" s="870"/>
      <c r="E226" s="540">
        <f aca="true" t="shared" si="74" ref="E226:L226">SUMIF($B$598:$B$12304,$B226,E$598:E$12304)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SUMIF($B$598:$B$12304,$B226,O$598:O$12304)</f>
        <v>0</v>
      </c>
      <c r="P226" s="355">
        <f>SUMIF($B$598:$B$12304,$B226,P$598:P$12304)</f>
        <v>0</v>
      </c>
      <c r="Q226" s="355">
        <f>SUMIF($B$598:$B$12304,$B226,Q$598:Q$12304)</f>
        <v>0</v>
      </c>
      <c r="R226" s="355">
        <f>SUMIF($B$598:$B$12304,$B226,R$598:R$12304)</f>
        <v>0</v>
      </c>
      <c r="S226" s="271"/>
      <c r="T226" s="356">
        <f aca="true" t="shared" si="75" ref="T226:Z226">SUMIF($B$598:$B$12304,$B226,T$598:T$12304)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493</v>
      </c>
      <c r="E227" s="539">
        <f aca="true" t="shared" si="76" ref="E227:L228">SUMIF($C$598:$C$12304,$C227,E$598:E$12304)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SUMIF($C$598:$C$12304,$C227,O$598:O$12304)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SUMIF($C$598:$C$12304,$C227,T$598:T$12304)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351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905" t="s">
        <v>352</v>
      </c>
      <c r="D229" s="910"/>
      <c r="E229" s="540">
        <f aca="true" t="shared" si="79" ref="E229:L233">SUMIF($B$598:$B$12304,$B229,E$598:E$12304)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SUMIF($B$598:$B$12304,$B229,O$598:O$12304)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SUMIF($B$598:$B$12304,$B229,T$598:T$12304)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906" t="s">
        <v>353</v>
      </c>
      <c r="D230" s="907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906" t="s">
        <v>354</v>
      </c>
      <c r="D231" s="907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906" t="s">
        <v>355</v>
      </c>
      <c r="D232" s="907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904" t="s">
        <v>356</v>
      </c>
      <c r="D233" s="904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357</v>
      </c>
      <c r="E234" s="539">
        <f aca="true" t="shared" si="82" ref="E234:L239">SUMIF($C$598:$C$12304,$C234,E$598:E$12304)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SUMIF($C$598:$C$12304,$C234,O$598:O$12304)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SUMIF($C$598:$C$12304,$C234,T$598:T$12304)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358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359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360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361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362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363</v>
      </c>
      <c r="D240" s="359"/>
      <c r="E240" s="540">
        <f aca="true" t="shared" si="85" ref="E240:L240">SUMIF($B$598:$B$12304,$B240,E$598:E$12304)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SUMIF($B$598:$B$12304,$B240,O$598:O$12304)</f>
        <v>0</v>
      </c>
      <c r="P240" s="367">
        <f>SUMIF($B$598:$B$12304,$B240,P$598:P$12304)</f>
        <v>0</v>
      </c>
      <c r="Q240" s="367">
        <f>SUMIF($B$598:$B$12304,$B240,Q$598:Q$12304)</f>
        <v>0</v>
      </c>
      <c r="R240" s="367">
        <f>SUMIF($B$598:$B$12304,$B240,R$598:R$12304)</f>
        <v>0</v>
      </c>
      <c r="S240" s="271"/>
      <c r="T240" s="356">
        <f aca="true" t="shared" si="86" ref="T240:Z240">SUMIF($B$598:$B$12304,$B240,T$598:T$12304)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364</v>
      </c>
      <c r="E241" s="539">
        <f aca="true" t="shared" si="87" ref="E241:L246">SUMIF($C$598:$C$12304,$C241,E$598:E$12304)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SUMIF($C$598:$C$12304,$C241,O$598:O$12304)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SUMIF($C$598:$C$12304,$C241,T$598:T$12304)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365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366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367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368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369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908" t="s">
        <v>370</v>
      </c>
      <c r="D247" s="908"/>
      <c r="E247" s="540">
        <f aca="true" t="shared" si="92" ref="E247:L250">SUMIF($B$598:$B$12304,$B247,E$598:E$12304)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SUMIF($B$598:$B$12304,$B247,O$598:O$12304)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SUMIF($B$598:$B$12304,$B247,T$598:T$12304)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908" t="s">
        <v>371</v>
      </c>
      <c r="D248" s="908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908" t="s">
        <v>372</v>
      </c>
      <c r="D249" s="908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904" t="s">
        <v>373</v>
      </c>
      <c r="D250" s="904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374</v>
      </c>
      <c r="E251" s="539">
        <f aca="true" t="shared" si="95" ref="E251:L256">SUMIF($C$598:$C$12304,$C251,E$598:E$12304)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SUMIF($C$598:$C$12304,$C251,O$598:O$12304)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SUMIF($C$598:$C$12304,$C251,T$598:T$12304)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375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376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377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378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379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70" t="s">
        <v>380</v>
      </c>
      <c r="D257" s="870"/>
      <c r="E257" s="540">
        <f aca="true" t="shared" si="98" ref="E257:L257">SUMIF($B$598:$B$12304,$B257,E$598:E$12304)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SUMIF($B$598:$B$12304,$B257,O$598:O$12304)</f>
        <v>0</v>
      </c>
      <c r="P257" s="355">
        <f>SUMIF($B$598:$B$12304,$B257,P$598:P$12304)</f>
        <v>0</v>
      </c>
      <c r="Q257" s="355">
        <f>SUMIF($B$598:$B$12304,$B257,Q$598:Q$12304)</f>
        <v>0</v>
      </c>
      <c r="R257" s="355">
        <f>SUMIF($B$598:$B$12304,$B257,R$598:R$12304)</f>
        <v>0</v>
      </c>
      <c r="S257" s="271"/>
      <c r="T257" s="354">
        <f aca="true" t="shared" si="99" ref="T257:Z257">SUMIF($B$598:$B$12304,$B257,T$598:T$12304)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381</v>
      </c>
      <c r="E258" s="539">
        <f aca="true" t="shared" si="100" ref="E258:L260">SUMIF($C$598:$C$12304,$C258,E$598:E$12304)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SUMIF($C$598:$C$12304,$C258,O$598:O$12304)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SUMIF($C$598:$C$12304,$C258,T$598:T$12304)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382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383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905" t="s">
        <v>384</v>
      </c>
      <c r="D261" s="905"/>
      <c r="E261" s="540">
        <f aca="true" t="shared" si="103" ref="E261:L264">SUMIF($B$598:$B$12304,$B261,E$598:E$12304)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SUMIF($B$598:$B$12304,$B261,O$598:O$12304)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SUMIF($B$598:$B$12304,$B261,T$598:T$12304)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908" t="s">
        <v>1245</v>
      </c>
      <c r="D262" s="908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906" t="s">
        <v>385</v>
      </c>
      <c r="D263" s="907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904" t="s">
        <v>418</v>
      </c>
      <c r="D264" s="904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419</v>
      </c>
      <c r="E265" s="539">
        <f aca="true" t="shared" si="106" ref="E265:L266">SUMIF($C$598:$C$12304,$C265,E$598:E$12304)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SUMIF($C$598:$C$12304,$C265,O$598:O$12304)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SUMIF($C$598:$C$12304,$C265,T$598:T$12304)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420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903" t="s">
        <v>386</v>
      </c>
      <c r="D267" s="903"/>
      <c r="E267" s="540">
        <f aca="true" t="shared" si="109" ref="E267:L268">SUMIF($B$598:$B$12304,$B267,E$598:E$12304)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SUMIF($B$598:$B$12304,$B267,O$598:O$12304)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SUMIF($B$598:$B$12304,$B267,T$598:T$12304)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901" t="s">
        <v>387</v>
      </c>
      <c r="D268" s="901"/>
      <c r="E268" s="540">
        <f t="shared" si="109"/>
        <v>1296954</v>
      </c>
      <c r="F268" s="353">
        <f t="shared" si="109"/>
        <v>1296954</v>
      </c>
      <c r="G268" s="353">
        <f t="shared" si="109"/>
        <v>0</v>
      </c>
      <c r="H268" s="353">
        <f t="shared" si="109"/>
        <v>0</v>
      </c>
      <c r="I268" s="353">
        <f t="shared" si="109"/>
        <v>1296954</v>
      </c>
      <c r="J268" s="353">
        <f t="shared" si="109"/>
        <v>0</v>
      </c>
      <c r="K268" s="353">
        <f t="shared" si="109"/>
        <v>0</v>
      </c>
      <c r="L268" s="353">
        <f t="shared" si="109"/>
        <v>1296954</v>
      </c>
      <c r="M268" s="243">
        <f t="shared" si="91"/>
        <v>1</v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1296954</v>
      </c>
      <c r="R268" s="370">
        <f t="shared" si="110"/>
        <v>-1296954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1296954</v>
      </c>
      <c r="W268" s="369">
        <f t="shared" si="111"/>
        <v>-1296954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-1296954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388</v>
      </c>
      <c r="E269" s="539">
        <f aca="true" t="shared" si="112" ref="E269:L275">SUMIF($C$598:$C$12304,$C269,E$598:E$12304)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SUMIF($C$598:$C$12304,$C269,O$598:O$12304)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SUMIF($C$598:$C$12304,$C269,T$598:T$12304)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389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1121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1122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1123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1124</v>
      </c>
      <c r="E274" s="539">
        <f t="shared" si="112"/>
        <v>1296954</v>
      </c>
      <c r="F274" s="277">
        <f t="shared" si="112"/>
        <v>1296954</v>
      </c>
      <c r="G274" s="277">
        <f t="shared" si="112"/>
        <v>0</v>
      </c>
      <c r="H274" s="277">
        <f t="shared" si="112"/>
        <v>0</v>
      </c>
      <c r="I274" s="277">
        <f t="shared" si="112"/>
        <v>1296954</v>
      </c>
      <c r="J274" s="277">
        <f t="shared" si="112"/>
        <v>0</v>
      </c>
      <c r="K274" s="277">
        <f t="shared" si="112"/>
        <v>0</v>
      </c>
      <c r="L274" s="277">
        <f t="shared" si="112"/>
        <v>1296954</v>
      </c>
      <c r="M274" s="243">
        <f t="shared" si="91"/>
        <v>1</v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1296954</v>
      </c>
      <c r="R274" s="373">
        <f t="shared" si="113"/>
        <v>-1296954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1296954</v>
      </c>
      <c r="W274" s="372">
        <f t="shared" si="114"/>
        <v>-1296954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-1296954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1125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902" t="s">
        <v>1126</v>
      </c>
      <c r="D276" s="902"/>
      <c r="E276" s="540">
        <f aca="true" t="shared" si="115" ref="E276:L276">SUMIF($B$598:$B$12304,$B276,E$598:E$12304)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SUMIF($B$598:$B$12304,$B276,O$598:O$12304)</f>
        <v>0</v>
      </c>
      <c r="P276" s="370">
        <f>SUMIF($B$598:$B$12304,$B276,P$598:P$12304)</f>
        <v>0</v>
      </c>
      <c r="Q276" s="370">
        <f>SUMIF($B$598:$B$12304,$B276,Q$598:Q$12304)</f>
        <v>0</v>
      </c>
      <c r="R276" s="370">
        <f>SUMIF($B$598:$B$12304,$B276,R$598:R$12304)</f>
        <v>0</v>
      </c>
      <c r="S276" s="271"/>
      <c r="T276" s="369">
        <f aca="true" t="shared" si="116" ref="T276:Z276">SUMIF($B$598:$B$12304,$B276,T$598:T$12304)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494</v>
      </c>
      <c r="E277" s="539">
        <f aca="true" t="shared" si="117" ref="E277:L278">SUMIF($C$598:$C$12304,$C277,E$598:E$12304)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SUMIF($C$598:$C$12304,$C277,O$598:O$12304)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SUMIF($C$598:$C$12304,$C277,T$598:T$12304)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1127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903" t="s">
        <v>1218</v>
      </c>
      <c r="D279" s="903"/>
      <c r="E279" s="540">
        <f aca="true" t="shared" si="120" ref="E279:L280">SUMIF($B$598:$B$12304,$B279,E$598:E$12304)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SUMIF($B$598:$B$12304,$B279,O$598:O$12304)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SUMIF($B$598:$B$12304,$B279,T$598:T$12304)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904" t="s">
        <v>1219</v>
      </c>
      <c r="D280" s="904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1220</v>
      </c>
      <c r="E281" s="539">
        <f aca="true" t="shared" si="123" ref="E281:L284">SUMIF($C$598:$C$12304,$C281,E$598:E$12304)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SUMIF($C$598:$C$12304,$C281,O$598:O$12304)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SUMIF($C$598:$C$12304,$C281,T$598:T$12304)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1221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1222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1223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97" t="s">
        <v>1224</v>
      </c>
      <c r="D285" s="898"/>
      <c r="E285" s="540">
        <f aca="true" t="shared" si="126" ref="E285:L285">SUMIF($B$598:$B$12304,$B285,E$598:E$12304)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SUMIF($B$598:$B$12304,$B285,O$598:O$12304)</f>
        <v>0</v>
      </c>
      <c r="P285" s="370">
        <f>SUMIF($B$598:$B$12304,$B285,P$598:P$12304)</f>
        <v>0</v>
      </c>
      <c r="Q285" s="370">
        <f>SUMIF($B$598:$B$12304,$B285,Q$598:Q$12304)</f>
        <v>0</v>
      </c>
      <c r="R285" s="370">
        <f>SUMIF($B$598:$B$12304,$B285,R$598:R$12304)</f>
        <v>0</v>
      </c>
      <c r="S285" s="271"/>
      <c r="T285" s="369">
        <f aca="true" t="shared" si="127" ref="T285:Z285">SUMIF($B$598:$B$12304,$B285,T$598:T$12304)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1225</v>
      </c>
      <c r="E286" s="539">
        <f aca="true" t="shared" si="128" ref="E286:L288">SUMIF($C$598:$C$12304,$C286,E$598:E$12304)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SUMIF($C$598:$C$12304,$C286,O$598:O$12304)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SUMIF($C$598:$C$12304,$C286,T$598:T$12304)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1226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1227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899" t="s">
        <v>1228</v>
      </c>
      <c r="D289" s="870"/>
      <c r="E289" s="540">
        <f aca="true" t="shared" si="131" ref="E289:L289">SUMIF($B$598:$B$12304,$B289,E$598:E$12304)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SUMIF($B$598:$B$12304,$B289,O$598:O$12304)</f>
        <v>0</v>
      </c>
      <c r="P289" s="355">
        <f>SUMIF($B$598:$B$12304,$B289,P$598:P$12304)</f>
        <v>0</v>
      </c>
      <c r="Q289" s="355">
        <f>SUMIF($B$598:$B$12304,$B289,Q$598:Q$12304)</f>
        <v>0</v>
      </c>
      <c r="R289" s="355">
        <f>SUMIF($B$598:$B$12304,$B289,R$598:R$12304)</f>
        <v>0</v>
      </c>
      <c r="S289" s="271"/>
      <c r="T289" s="354">
        <f aca="true" t="shared" si="132" ref="T289:Z289">SUMIF($B$598:$B$12304,$B289,T$598:T$12304)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1229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1230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1231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1462</v>
      </c>
      <c r="D293" s="197" t="s">
        <v>1232</v>
      </c>
      <c r="E293" s="307">
        <f aca="true" t="shared" si="133" ref="E293:L293">SUMIF($C$598:$C$12304,$C293,E$598:E$12304)</f>
        <v>1329778</v>
      </c>
      <c r="F293" s="394">
        <f t="shared" si="133"/>
        <v>1329778</v>
      </c>
      <c r="G293" s="394">
        <f t="shared" si="133"/>
        <v>0</v>
      </c>
      <c r="H293" s="394">
        <f t="shared" si="133"/>
        <v>0</v>
      </c>
      <c r="I293" s="394">
        <f t="shared" si="133"/>
        <v>1329778</v>
      </c>
      <c r="J293" s="394">
        <f t="shared" si="133"/>
        <v>0</v>
      </c>
      <c r="K293" s="394">
        <f t="shared" si="133"/>
        <v>0</v>
      </c>
      <c r="L293" s="394">
        <f t="shared" si="133"/>
        <v>1329778</v>
      </c>
      <c r="M293" s="243">
        <v>1</v>
      </c>
      <c r="O293" s="395">
        <f>SUMIF($C$598:$C$12304,$C293,O$598:O$12304)</f>
        <v>0</v>
      </c>
      <c r="P293" s="395">
        <f>SUMIF($C$598:$C$12304,$C293,P$598:P$12304)</f>
        <v>0</v>
      </c>
      <c r="Q293" s="395">
        <f>SUMIF($C$598:$C$12304,$C293,Q$598:Q$12304)</f>
        <v>1329778</v>
      </c>
      <c r="R293" s="395">
        <f>SUMIF($C$598:$C$12304,$C293,R$598:R$12304)</f>
        <v>-1329778</v>
      </c>
      <c r="S293" s="244"/>
      <c r="T293" s="395">
        <f aca="true" t="shared" si="134" ref="T293:Z293">SUMIF($C$598:$C$12304,$C293,T$598:T$12304)</f>
        <v>0</v>
      </c>
      <c r="U293" s="395">
        <f t="shared" si="134"/>
        <v>0</v>
      </c>
      <c r="V293" s="395">
        <f t="shared" si="134"/>
        <v>1329778</v>
      </c>
      <c r="W293" s="395">
        <f t="shared" si="134"/>
        <v>-1329778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-1329778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900"/>
      <c r="C298" s="892"/>
      <c r="D298" s="892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891"/>
      <c r="C300" s="892"/>
      <c r="D300" s="892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891"/>
      <c r="C303" s="892"/>
      <c r="D303" s="892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893"/>
      <c r="C332" s="893"/>
      <c r="D332" s="893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336" s="880"/>
      <c r="D336" s="880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947</v>
      </c>
      <c r="F337" s="310" t="s">
        <v>1765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79">
        <f>$B$9</f>
        <v>0</v>
      </c>
      <c r="C338" s="880"/>
      <c r="D338" s="880"/>
      <c r="E338" s="311">
        <f>$E$9</f>
        <v>42005</v>
      </c>
      <c r="F338" s="312">
        <f>$F$9</f>
        <v>42369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79" t="str">
        <f>$B$12</f>
        <v>Криводол</v>
      </c>
      <c r="C341" s="880"/>
      <c r="D341" s="880"/>
      <c r="E341" s="309" t="s">
        <v>948</v>
      </c>
      <c r="F341" s="316" t="str">
        <f>$F$12</f>
        <v>5606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949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42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950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1692</v>
      </c>
      <c r="E345" s="925" t="s">
        <v>1819</v>
      </c>
      <c r="F345" s="926"/>
      <c r="G345" s="926"/>
      <c r="H345" s="927"/>
      <c r="I345" s="928" t="s">
        <v>1820</v>
      </c>
      <c r="J345" s="929"/>
      <c r="K345" s="929"/>
      <c r="L345" s="930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48</v>
      </c>
      <c r="C346" s="261" t="s">
        <v>952</v>
      </c>
      <c r="D346" s="137" t="s">
        <v>1207</v>
      </c>
      <c r="E346" s="840" t="s">
        <v>1821</v>
      </c>
      <c r="F346" s="841" t="s">
        <v>1694</v>
      </c>
      <c r="G346" s="841" t="s">
        <v>1695</v>
      </c>
      <c r="H346" s="841" t="s">
        <v>1693</v>
      </c>
      <c r="I346" s="839" t="s">
        <v>1694</v>
      </c>
      <c r="J346" s="839" t="s">
        <v>1695</v>
      </c>
      <c r="K346" s="839" t="s">
        <v>1693</v>
      </c>
      <c r="L346" s="842" t="s">
        <v>1265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1208</v>
      </c>
      <c r="E347" s="331" t="s">
        <v>203</v>
      </c>
      <c r="F347" s="331" t="s">
        <v>204</v>
      </c>
      <c r="G347" s="331" t="s">
        <v>1279</v>
      </c>
      <c r="H347" s="331" t="s">
        <v>1280</v>
      </c>
      <c r="I347" s="331" t="s">
        <v>1238</v>
      </c>
      <c r="J347" s="331" t="s">
        <v>1822</v>
      </c>
      <c r="K347" s="331" t="s">
        <v>1823</v>
      </c>
      <c r="L347" s="580" t="s">
        <v>1837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422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895" t="s">
        <v>421</v>
      </c>
      <c r="D349" s="896"/>
      <c r="E349" s="843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423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424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751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752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425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426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427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428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429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1246</v>
      </c>
      <c r="D359" s="142" t="s">
        <v>430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431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432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495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94" t="s">
        <v>433</v>
      </c>
      <c r="D363" s="894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434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1209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1210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435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436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437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438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68" t="s">
        <v>496</v>
      </c>
      <c r="D371" s="862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439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390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497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498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865" t="s">
        <v>391</v>
      </c>
      <c r="D376" s="866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747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748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67" t="s">
        <v>392</v>
      </c>
      <c r="D379" s="867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1247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1248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1101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393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865" t="s">
        <v>394</v>
      </c>
      <c r="D384" s="866"/>
      <c r="E384" s="753">
        <f aca="true" t="shared" si="144" ref="E384:L384">SUM(E385:E386)</f>
        <v>340497</v>
      </c>
      <c r="F384" s="753">
        <f t="shared" si="144"/>
        <v>340497</v>
      </c>
      <c r="G384" s="753">
        <f t="shared" si="144"/>
        <v>0</v>
      </c>
      <c r="H384" s="799">
        <f>SUM(H385:H386)</f>
        <v>0</v>
      </c>
      <c r="I384" s="753">
        <f t="shared" si="144"/>
        <v>340497</v>
      </c>
      <c r="J384" s="753">
        <f t="shared" si="144"/>
        <v>0</v>
      </c>
      <c r="K384" s="799">
        <f t="shared" si="144"/>
        <v>0</v>
      </c>
      <c r="L384" s="753">
        <f t="shared" si="144"/>
        <v>340497</v>
      </c>
      <c r="M384" s="243">
        <f t="shared" si="136"/>
        <v>1</v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750</v>
      </c>
      <c r="E385" s="539">
        <f t="shared" si="137"/>
        <v>340497</v>
      </c>
      <c r="F385" s="526">
        <v>340497</v>
      </c>
      <c r="G385" s="272">
        <v>0</v>
      </c>
      <c r="H385" s="791"/>
      <c r="I385" s="526">
        <v>340497</v>
      </c>
      <c r="J385" s="272">
        <v>0</v>
      </c>
      <c r="K385" s="791"/>
      <c r="L385" s="571">
        <f>I385+J385+K385</f>
        <v>340497</v>
      </c>
      <c r="M385" s="243">
        <f t="shared" si="136"/>
        <v>1</v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749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865" t="s">
        <v>395</v>
      </c>
      <c r="D387" s="866"/>
      <c r="E387" s="753">
        <f aca="true" t="shared" si="145" ref="E387:L387">SUM(E388:E389)</f>
        <v>642898</v>
      </c>
      <c r="F387" s="753">
        <f t="shared" si="145"/>
        <v>642898</v>
      </c>
      <c r="G387" s="753">
        <f t="shared" si="145"/>
        <v>0</v>
      </c>
      <c r="H387" s="799">
        <f>SUM(H388:H389)</f>
        <v>0</v>
      </c>
      <c r="I387" s="753">
        <f t="shared" si="145"/>
        <v>642898</v>
      </c>
      <c r="J387" s="753">
        <f t="shared" si="145"/>
        <v>0</v>
      </c>
      <c r="K387" s="799">
        <f t="shared" si="145"/>
        <v>0</v>
      </c>
      <c r="L387" s="753">
        <f t="shared" si="145"/>
        <v>642898</v>
      </c>
      <c r="M387" s="243">
        <f t="shared" si="136"/>
        <v>1</v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750</v>
      </c>
      <c r="E388" s="539">
        <f t="shared" si="137"/>
        <v>644049</v>
      </c>
      <c r="F388" s="526">
        <v>644049</v>
      </c>
      <c r="G388" s="272">
        <v>0</v>
      </c>
      <c r="H388" s="791"/>
      <c r="I388" s="526">
        <v>644049</v>
      </c>
      <c r="J388" s="272">
        <v>0</v>
      </c>
      <c r="K388" s="791"/>
      <c r="L388" s="571">
        <f>I388+J388+K388</f>
        <v>644049</v>
      </c>
      <c r="M388" s="243">
        <f t="shared" si="136"/>
        <v>1</v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749</v>
      </c>
      <c r="E389" s="539">
        <f t="shared" si="137"/>
        <v>-1151</v>
      </c>
      <c r="F389" s="526">
        <v>-1151</v>
      </c>
      <c r="G389" s="272">
        <v>0</v>
      </c>
      <c r="H389" s="791"/>
      <c r="I389" s="526">
        <v>-1151</v>
      </c>
      <c r="J389" s="272">
        <v>0</v>
      </c>
      <c r="K389" s="791"/>
      <c r="L389" s="571">
        <f>I389+J389+K389</f>
        <v>-1151</v>
      </c>
      <c r="M389" s="243">
        <f t="shared" si="136"/>
        <v>1</v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882" t="s">
        <v>396</v>
      </c>
      <c r="D390" s="882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750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749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1213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864" t="s">
        <v>1214</v>
      </c>
      <c r="D394" s="877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397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398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864" t="s">
        <v>1249</v>
      </c>
      <c r="D397" s="877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1250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499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864" t="s">
        <v>399</v>
      </c>
      <c r="D400" s="877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1251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1215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184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1635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1252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1253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1462</v>
      </c>
      <c r="D407" s="203" t="s">
        <v>1211</v>
      </c>
      <c r="E407" s="573">
        <f aca="true" t="shared" si="151" ref="E407:L407">SUM(E349,E363,E371,E376,E379,E384,E387,E390,E393,E394,E397,E400)</f>
        <v>983395</v>
      </c>
      <c r="F407" s="413">
        <f t="shared" si="151"/>
        <v>983395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983395</v>
      </c>
      <c r="J407" s="413">
        <f t="shared" si="151"/>
        <v>0</v>
      </c>
      <c r="K407" s="800">
        <f t="shared" si="151"/>
        <v>0</v>
      </c>
      <c r="L407" s="413">
        <f t="shared" si="151"/>
        <v>983395</v>
      </c>
      <c r="M407" s="243">
        <f t="shared" si="136"/>
        <v>1</v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48</v>
      </c>
      <c r="C408" s="205" t="s">
        <v>952</v>
      </c>
      <c r="D408" s="414" t="s">
        <v>1212</v>
      </c>
      <c r="E408" s="844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400</v>
      </c>
      <c r="E409" s="844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885" t="s">
        <v>1637</v>
      </c>
      <c r="D410" s="886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87" t="s">
        <v>1254</v>
      </c>
      <c r="D411" s="887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78" t="s">
        <v>401</v>
      </c>
      <c r="D412" s="878"/>
      <c r="E412" s="539">
        <f>F412+G412+H412</f>
        <v>56500</v>
      </c>
      <c r="F412" s="552">
        <v>56500</v>
      </c>
      <c r="G412" s="418">
        <v>0</v>
      </c>
      <c r="H412" s="797"/>
      <c r="I412" s="552">
        <v>56500</v>
      </c>
      <c r="J412" s="418">
        <v>0</v>
      </c>
      <c r="K412" s="797"/>
      <c r="L412" s="571">
        <f>I412+J412+K412</f>
        <v>56500</v>
      </c>
      <c r="M412" s="243">
        <f t="shared" si="136"/>
        <v>1</v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78" t="s">
        <v>1216</v>
      </c>
      <c r="D413" s="881"/>
      <c r="E413" s="539">
        <f>F413+G413+H413</f>
        <v>41900</v>
      </c>
      <c r="F413" s="552">
        <v>41900</v>
      </c>
      <c r="G413" s="418">
        <v>0</v>
      </c>
      <c r="H413" s="797"/>
      <c r="I413" s="552">
        <v>41900</v>
      </c>
      <c r="J413" s="418">
        <v>0</v>
      </c>
      <c r="K413" s="797"/>
      <c r="L413" s="571">
        <f>I413+J413+K413</f>
        <v>41900</v>
      </c>
      <c r="M413" s="243">
        <f>(IF($E413&lt;&gt;0,$M$2,IF($L413&lt;&gt;0,$M$2,"")))</f>
        <v>1</v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888" t="s">
        <v>753</v>
      </c>
      <c r="D414" s="889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0</v>
      </c>
      <c r="K414" s="799">
        <f t="shared" si="152"/>
        <v>0</v>
      </c>
      <c r="L414" s="753">
        <f t="shared" si="152"/>
        <v>0</v>
      </c>
      <c r="M414" s="243">
        <f>(IF($E414&lt;&gt;0,$M$2,IF($L414&lt;&gt;0,$M$2,"")))</f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1255</v>
      </c>
      <c r="E415" s="539">
        <f>F415+G415+H415</f>
        <v>0</v>
      </c>
      <c r="F415" s="750"/>
      <c r="G415" s="751"/>
      <c r="H415" s="803"/>
      <c r="I415" s="750"/>
      <c r="J415" s="751"/>
      <c r="K415" s="803"/>
      <c r="L415" s="752">
        <f>I415+J415+K415</f>
        <v>0</v>
      </c>
      <c r="M415" s="243">
        <f>(IF($E415&lt;&gt;0,$M$2,IF($L415&lt;&gt;0,$M$2,"")))</f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1256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1462</v>
      </c>
      <c r="D417" s="215" t="s">
        <v>1636</v>
      </c>
      <c r="E417" s="573">
        <f aca="true" t="shared" si="153" ref="E417:L417">SUM(E410,E411,E412,E413,E414)</f>
        <v>98400</v>
      </c>
      <c r="F417" s="413">
        <f t="shared" si="153"/>
        <v>98400</v>
      </c>
      <c r="G417" s="413">
        <f t="shared" si="153"/>
        <v>0</v>
      </c>
      <c r="H417" s="800">
        <f>SUM(H410,H411,H412,H413,H414)</f>
        <v>0</v>
      </c>
      <c r="I417" s="413">
        <f t="shared" si="153"/>
        <v>98400</v>
      </c>
      <c r="J417" s="413">
        <f t="shared" si="153"/>
        <v>0</v>
      </c>
      <c r="K417" s="800">
        <f t="shared" si="153"/>
        <v>0</v>
      </c>
      <c r="L417" s="573">
        <f t="shared" si="153"/>
        <v>98400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421" s="880"/>
      <c r="D421" s="880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947</v>
      </c>
      <c r="F422" s="310" t="s">
        <v>1765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79">
        <f>$B$9</f>
        <v>0</v>
      </c>
      <c r="C423" s="880"/>
      <c r="D423" s="880"/>
      <c r="E423" s="311">
        <f>$E$9</f>
        <v>42005</v>
      </c>
      <c r="F423" s="312">
        <f>$F$9</f>
        <v>42369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79" t="str">
        <f>$B$12</f>
        <v>Криводол</v>
      </c>
      <c r="C426" s="880"/>
      <c r="D426" s="880"/>
      <c r="E426" s="309" t="s">
        <v>948</v>
      </c>
      <c r="F426" s="316" t="str">
        <f>$F$12</f>
        <v>5606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949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42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950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1714</v>
      </c>
      <c r="E430" s="925" t="s">
        <v>1819</v>
      </c>
      <c r="F430" s="926"/>
      <c r="G430" s="926"/>
      <c r="H430" s="927"/>
      <c r="I430" s="928" t="s">
        <v>1820</v>
      </c>
      <c r="J430" s="929"/>
      <c r="K430" s="929"/>
      <c r="L430" s="930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1638</v>
      </c>
      <c r="E431" s="840" t="s">
        <v>1821</v>
      </c>
      <c r="F431" s="841" t="s">
        <v>1694</v>
      </c>
      <c r="G431" s="841" t="s">
        <v>1695</v>
      </c>
      <c r="H431" s="841" t="s">
        <v>1693</v>
      </c>
      <c r="I431" s="839" t="s">
        <v>1694</v>
      </c>
      <c r="J431" s="839" t="s">
        <v>1695</v>
      </c>
      <c r="K431" s="839" t="s">
        <v>1693</v>
      </c>
      <c r="L431" s="842" t="s">
        <v>1265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1639</v>
      </c>
      <c r="E432" s="331" t="s">
        <v>203</v>
      </c>
      <c r="F432" s="331" t="s">
        <v>204</v>
      </c>
      <c r="G432" s="331" t="s">
        <v>1279</v>
      </c>
      <c r="H432" s="331" t="s">
        <v>1280</v>
      </c>
      <c r="I432" s="331" t="s">
        <v>1238</v>
      </c>
      <c r="J432" s="331" t="s">
        <v>1822</v>
      </c>
      <c r="K432" s="331" t="s">
        <v>1823</v>
      </c>
      <c r="L432" s="580" t="s">
        <v>1837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1462</v>
      </c>
      <c r="E433" s="403">
        <f aca="true" t="shared" si="154" ref="E433:L433">+E164-E293+E407+E417</f>
        <v>-247936</v>
      </c>
      <c r="F433" s="403">
        <f t="shared" si="154"/>
        <v>-247936</v>
      </c>
      <c r="G433" s="403">
        <f t="shared" si="154"/>
        <v>0</v>
      </c>
      <c r="H433" s="403">
        <f>+H164-H293+H407+H417</f>
        <v>0</v>
      </c>
      <c r="I433" s="403">
        <f t="shared" si="154"/>
        <v>-247936</v>
      </c>
      <c r="J433" s="403">
        <f t="shared" si="154"/>
        <v>0</v>
      </c>
      <c r="K433" s="403">
        <f t="shared" si="154"/>
        <v>0</v>
      </c>
      <c r="L433" s="403">
        <f t="shared" si="154"/>
        <v>-247936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437" s="880"/>
      <c r="D437" s="880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947</v>
      </c>
      <c r="F438" s="310" t="s">
        <v>1765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79">
        <f>$B$9</f>
        <v>0</v>
      </c>
      <c r="C439" s="880"/>
      <c r="D439" s="880"/>
      <c r="E439" s="311">
        <f>$E$9</f>
        <v>42005</v>
      </c>
      <c r="F439" s="312">
        <f>$F$9</f>
        <v>42369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79" t="str">
        <f>$B$12</f>
        <v>Криводол</v>
      </c>
      <c r="C442" s="880"/>
      <c r="D442" s="880"/>
      <c r="E442" s="309" t="s">
        <v>948</v>
      </c>
      <c r="F442" s="316" t="str">
        <f>$F$12</f>
        <v>5606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949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42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950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1233</v>
      </c>
      <c r="E446" s="925" t="s">
        <v>1819</v>
      </c>
      <c r="F446" s="926"/>
      <c r="G446" s="926"/>
      <c r="H446" s="927"/>
      <c r="I446" s="928" t="s">
        <v>1820</v>
      </c>
      <c r="J446" s="929"/>
      <c r="K446" s="929"/>
      <c r="L446" s="930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48</v>
      </c>
      <c r="C447" s="205" t="s">
        <v>952</v>
      </c>
      <c r="D447" s="137" t="s">
        <v>1207</v>
      </c>
      <c r="E447" s="840" t="s">
        <v>1821</v>
      </c>
      <c r="F447" s="841" t="s">
        <v>1694</v>
      </c>
      <c r="G447" s="841" t="s">
        <v>1695</v>
      </c>
      <c r="H447" s="841" t="s">
        <v>1693</v>
      </c>
      <c r="I447" s="839" t="s">
        <v>1694</v>
      </c>
      <c r="J447" s="839" t="s">
        <v>1695</v>
      </c>
      <c r="K447" s="839" t="s">
        <v>1693</v>
      </c>
      <c r="L447" s="842" t="s">
        <v>1265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1234</v>
      </c>
      <c r="E448" s="331" t="s">
        <v>203</v>
      </c>
      <c r="F448" s="331" t="s">
        <v>204</v>
      </c>
      <c r="G448" s="331" t="s">
        <v>1279</v>
      </c>
      <c r="H448" s="331" t="s">
        <v>1280</v>
      </c>
      <c r="I448" s="331" t="s">
        <v>1238</v>
      </c>
      <c r="J448" s="331" t="s">
        <v>1822</v>
      </c>
      <c r="K448" s="331" t="s">
        <v>1823</v>
      </c>
      <c r="L448" s="580" t="s">
        <v>1837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883" t="s">
        <v>1640</v>
      </c>
      <c r="D449" s="884"/>
      <c r="E449" s="845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1217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1641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1642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70" t="s">
        <v>1643</v>
      </c>
      <c r="D453" s="870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1644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1645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70" t="s">
        <v>1646</v>
      </c>
      <c r="D456" s="870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1647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1648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875" t="s">
        <v>1649</v>
      </c>
      <c r="D459" s="866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1650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1651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1652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1653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1654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1655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871" t="s">
        <v>1656</v>
      </c>
      <c r="D466" s="872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1657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1658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67" t="s">
        <v>1659</v>
      </c>
      <c r="D469" s="867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1660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1661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1662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1663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1664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1665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1666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440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441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442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443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444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133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445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446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68" t="s">
        <v>447</v>
      </c>
      <c r="D485" s="862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448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449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450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15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873" t="s">
        <v>16</v>
      </c>
      <c r="D490" s="874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69" t="s">
        <v>17</v>
      </c>
      <c r="D491" s="869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18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19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20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21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22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23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24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25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67" t="s">
        <v>26</v>
      </c>
      <c r="D500" s="867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27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28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29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67" t="s">
        <v>30</v>
      </c>
      <c r="D504" s="867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31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32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33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957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67" t="s">
        <v>218</v>
      </c>
      <c r="D509" s="867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451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452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68" t="s">
        <v>219</v>
      </c>
      <c r="D512" s="862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457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458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1697</v>
      </c>
      <c r="E515" s="539">
        <f t="shared" si="174"/>
        <v>0</v>
      </c>
      <c r="F515" s="549"/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454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453</v>
      </c>
      <c r="D517" s="612" t="s">
        <v>455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456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865" t="s">
        <v>500</v>
      </c>
      <c r="D519" s="866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1698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1699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1257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63" t="s">
        <v>961</v>
      </c>
      <c r="D523" s="863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864" t="s">
        <v>1700</v>
      </c>
      <c r="D524" s="864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962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963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964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965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861" t="s">
        <v>966</v>
      </c>
      <c r="D529" s="862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967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968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67" t="s">
        <v>969</v>
      </c>
      <c r="D532" s="867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0</v>
      </c>
      <c r="K532" s="797">
        <f t="shared" si="180"/>
        <v>0</v>
      </c>
      <c r="L532" s="410">
        <f t="shared" si="180"/>
        <v>0</v>
      </c>
      <c r="M532" s="243">
        <f t="shared" si="175"/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1701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970</v>
      </c>
      <c r="E534" s="539">
        <f t="shared" si="177"/>
        <v>0</v>
      </c>
      <c r="F534" s="549"/>
      <c r="G534" s="412"/>
      <c r="H534" s="798"/>
      <c r="I534" s="549"/>
      <c r="J534" s="412"/>
      <c r="K534" s="798"/>
      <c r="L534" s="571">
        <f t="shared" si="169"/>
        <v>0</v>
      </c>
      <c r="M534" s="243">
        <f t="shared" si="175"/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1702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1703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971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1715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1716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1717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1718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1719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1720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1721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1722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1704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1705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1258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1259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1706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1707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1708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1709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861" t="s">
        <v>1723</v>
      </c>
      <c r="D554" s="861"/>
      <c r="E554" s="753">
        <f aca="true" t="shared" si="181" ref="E554:L554">SUM(E555:E573)</f>
        <v>247936</v>
      </c>
      <c r="F554" s="548">
        <f t="shared" si="181"/>
        <v>247936</v>
      </c>
      <c r="G554" s="410">
        <f t="shared" si="181"/>
        <v>0</v>
      </c>
      <c r="H554" s="797">
        <f>SUM(H555:H573)</f>
        <v>0</v>
      </c>
      <c r="I554" s="548">
        <f t="shared" si="181"/>
        <v>247936</v>
      </c>
      <c r="J554" s="410">
        <f t="shared" si="181"/>
        <v>0</v>
      </c>
      <c r="K554" s="797">
        <f t="shared" si="181"/>
        <v>0</v>
      </c>
      <c r="L554" s="410">
        <f t="shared" si="181"/>
        <v>247936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1724</v>
      </c>
      <c r="E555" s="539">
        <f t="shared" si="177"/>
        <v>249021</v>
      </c>
      <c r="F555" s="526">
        <v>249021</v>
      </c>
      <c r="G555" s="272">
        <v>0</v>
      </c>
      <c r="H555" s="791"/>
      <c r="I555" s="526">
        <v>249021</v>
      </c>
      <c r="J555" s="272">
        <v>0</v>
      </c>
      <c r="K555" s="791"/>
      <c r="L555" s="571">
        <f t="shared" si="169"/>
        <v>249021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1725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1813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1814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1726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1727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1728</v>
      </c>
      <c r="E561" s="539">
        <f t="shared" si="177"/>
        <v>-1085</v>
      </c>
      <c r="F561" s="526">
        <v>-1085</v>
      </c>
      <c r="G561" s="272">
        <v>0</v>
      </c>
      <c r="H561" s="791"/>
      <c r="I561" s="526">
        <v>-1085</v>
      </c>
      <c r="J561" s="272">
        <v>0</v>
      </c>
      <c r="K561" s="791"/>
      <c r="L561" s="571">
        <f t="shared" si="182"/>
        <v>-1085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1729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1815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1816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1730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1731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1732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1733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1734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1735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1736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1737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1738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876" t="s">
        <v>1739</v>
      </c>
      <c r="D574" s="874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1740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1817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1741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1818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859" t="s">
        <v>1742</v>
      </c>
      <c r="D579" s="860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1710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1711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1712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1713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1743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1462</v>
      </c>
      <c r="D585" s="215" t="s">
        <v>1744</v>
      </c>
      <c r="E585" s="573">
        <f aca="true" t="shared" si="186" ref="E585:L585">SUM(E449,E453,E456,E459,E469,E485,E490,E491,E500,E504,E509,E466,E512,E519,E523,E524,E529,E532,E554,E574,E579)</f>
        <v>247936</v>
      </c>
      <c r="F585" s="413">
        <f t="shared" si="186"/>
        <v>247936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247936</v>
      </c>
      <c r="J585" s="413">
        <f t="shared" si="186"/>
        <v>0</v>
      </c>
      <c r="K585" s="800">
        <f t="shared" si="186"/>
        <v>0</v>
      </c>
      <c r="L585" s="413">
        <f t="shared" si="186"/>
        <v>247936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1281</v>
      </c>
      <c r="E586" s="846">
        <f>E585+E433</f>
        <v>0</v>
      </c>
      <c r="F586" s="576" t="s">
        <v>946</v>
      </c>
      <c r="G586" s="576" t="s">
        <v>946</v>
      </c>
      <c r="H586" s="576" t="s">
        <v>946</v>
      </c>
      <c r="I586" s="576" t="s">
        <v>946</v>
      </c>
      <c r="J586" s="576" t="s">
        <v>946</v>
      </c>
      <c r="K586" s="576" t="s">
        <v>946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B587" s="241"/>
      <c r="C587" s="241"/>
      <c r="D587" s="836"/>
      <c r="E587" s="241"/>
      <c r="F587" s="241"/>
      <c r="G587" s="241"/>
      <c r="H587" s="241"/>
      <c r="I587" s="241"/>
      <c r="J587" s="241"/>
      <c r="K587" s="241"/>
      <c r="L587" s="241"/>
      <c r="Q587" s="237"/>
      <c r="R587" s="237"/>
      <c r="V587" s="237"/>
      <c r="W587" s="237"/>
      <c r="Y587" s="237"/>
      <c r="Z587" s="237"/>
    </row>
    <row r="588" spans="1:26" ht="15">
      <c r="A588" s="290"/>
      <c r="B588" s="241"/>
      <c r="C588" s="241"/>
      <c r="D588" s="836"/>
      <c r="E588" s="241"/>
      <c r="F588" s="241"/>
      <c r="G588" s="241"/>
      <c r="H588" s="241"/>
      <c r="I588" s="241"/>
      <c r="J588" s="241"/>
      <c r="K588" s="241"/>
      <c r="L588" s="241"/>
      <c r="Q588" s="237"/>
      <c r="R588" s="237"/>
      <c r="V588" s="237"/>
      <c r="W588" s="237"/>
      <c r="Y588" s="237"/>
      <c r="Z588" s="237"/>
    </row>
    <row r="589" spans="1:26" ht="15">
      <c r="A589" s="290"/>
      <c r="B589" s="241"/>
      <c r="C589" s="241"/>
      <c r="D589" s="836"/>
      <c r="E589" s="241"/>
      <c r="F589" s="241"/>
      <c r="G589" s="241"/>
      <c r="H589" s="241"/>
      <c r="I589" s="241"/>
      <c r="J589" s="241"/>
      <c r="K589" s="241"/>
      <c r="L589" s="241"/>
      <c r="M589" s="243">
        <v>1</v>
      </c>
      <c r="Q589" s="237"/>
      <c r="R589" s="237"/>
      <c r="V589" s="237"/>
      <c r="W589" s="237"/>
      <c r="Y589" s="237"/>
      <c r="Z589" s="237"/>
    </row>
    <row r="590" spans="1:26" ht="15">
      <c r="A590" s="290"/>
      <c r="B590" s="241"/>
      <c r="C590" s="241"/>
      <c r="D590" s="836"/>
      <c r="E590" s="241"/>
      <c r="F590" s="241"/>
      <c r="G590" s="241"/>
      <c r="H590" s="241"/>
      <c r="I590" s="241"/>
      <c r="J590" s="241"/>
      <c r="K590" s="241"/>
      <c r="L590" s="241"/>
      <c r="Q590" s="237"/>
      <c r="R590" s="237"/>
      <c r="V590" s="237"/>
      <c r="W590" s="237"/>
      <c r="Y590" s="237"/>
      <c r="Z590" s="237"/>
    </row>
    <row r="591" spans="1:26" ht="15">
      <c r="A591" s="290"/>
      <c r="B591" s="837" t="s">
        <v>1260</v>
      </c>
      <c r="C591" s="838"/>
      <c r="D591" s="448" t="s">
        <v>1261</v>
      </c>
      <c r="E591" s="448"/>
      <c r="F591" s="241"/>
      <c r="G591" s="241"/>
      <c r="H591" s="241"/>
      <c r="I591" s="241"/>
      <c r="J591" s="241"/>
      <c r="K591" s="241"/>
      <c r="L591" s="241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49"/>
      <c r="C592" s="449"/>
      <c r="D592" s="450"/>
      <c r="E592" s="450"/>
      <c r="F592" s="450"/>
      <c r="G592" s="450"/>
      <c r="H592" s="450"/>
      <c r="I592" s="450"/>
      <c r="J592" s="450"/>
      <c r="K592" s="450"/>
      <c r="L592" s="450"/>
      <c r="M592" s="243">
        <v>1</v>
      </c>
      <c r="N592" s="447"/>
      <c r="O592" s="451"/>
      <c r="P592" s="387"/>
      <c r="Q592" s="387"/>
      <c r="R592" s="387"/>
      <c r="T592" s="451"/>
      <c r="U592" s="387"/>
      <c r="V592" s="387"/>
      <c r="W592" s="387"/>
      <c r="X592" s="387"/>
      <c r="Y592" s="387"/>
      <c r="Z592" s="387"/>
    </row>
    <row r="593" spans="1:26" ht="15">
      <c r="A593" s="290"/>
      <c r="B593" s="445" t="s">
        <v>1262</v>
      </c>
      <c r="C593" s="446"/>
      <c r="D593" s="308"/>
      <c r="E593" s="308"/>
      <c r="F593" s="308"/>
      <c r="G593" s="308"/>
      <c r="H593" s="308"/>
      <c r="I593" s="308"/>
      <c r="J593" s="308"/>
      <c r="K593" s="308"/>
      <c r="L593" s="308"/>
      <c r="M593" s="243">
        <v>1</v>
      </c>
      <c r="N593" s="447"/>
      <c r="O593" s="445"/>
      <c r="P593" s="308"/>
      <c r="Q593" s="308"/>
      <c r="R593" s="448"/>
      <c r="T593" s="445"/>
      <c r="U593" s="308"/>
      <c r="V593" s="308"/>
      <c r="W593" s="448"/>
      <c r="X593" s="308"/>
      <c r="Y593" s="308"/>
      <c r="Z593" s="448"/>
    </row>
    <row r="594" spans="1:26" ht="15">
      <c r="A594" s="290"/>
      <c r="B594" s="445"/>
      <c r="C594" s="446"/>
      <c r="D594" s="308"/>
      <c r="E594" s="308"/>
      <c r="F594" s="308"/>
      <c r="G594" s="308"/>
      <c r="H594" s="308"/>
      <c r="I594" s="308"/>
      <c r="J594" s="308"/>
      <c r="K594" s="308"/>
      <c r="L594" s="308"/>
      <c r="M594" s="243">
        <v>1</v>
      </c>
      <c r="N594" s="447"/>
      <c r="O594" s="445"/>
      <c r="P594" s="308"/>
      <c r="Q594" s="308"/>
      <c r="R594" s="448"/>
      <c r="T594" s="445"/>
      <c r="U594" s="308"/>
      <c r="V594" s="308"/>
      <c r="W594" s="448"/>
      <c r="X594" s="308"/>
      <c r="Y594" s="308"/>
      <c r="Z594" s="448"/>
    </row>
    <row r="595" spans="1:26" ht="15">
      <c r="A595" s="290"/>
      <c r="B595" s="452" t="s">
        <v>1263</v>
      </c>
      <c r="C595" s="446"/>
      <c r="D595" s="308" t="s">
        <v>1264</v>
      </c>
      <c r="E595" s="308"/>
      <c r="F595" s="308"/>
      <c r="G595" s="308"/>
      <c r="H595" s="308"/>
      <c r="I595" s="308"/>
      <c r="J595" s="308"/>
      <c r="K595" s="308"/>
      <c r="L595" s="308"/>
      <c r="M595" s="243">
        <v>1</v>
      </c>
      <c r="N595" s="447"/>
      <c r="O595" s="452"/>
      <c r="P595" s="308"/>
      <c r="Q595" s="308"/>
      <c r="R595" s="448"/>
      <c r="T595" s="452"/>
      <c r="U595" s="308"/>
      <c r="V595" s="308"/>
      <c r="W595" s="448"/>
      <c r="X595" s="308"/>
      <c r="Y595" s="308"/>
      <c r="Z595" s="448"/>
    </row>
    <row r="596" spans="1:26" ht="15">
      <c r="A596" s="305"/>
      <c r="B596" s="453"/>
      <c r="C596" s="453"/>
      <c r="D596" s="454"/>
      <c r="E596" s="455"/>
      <c r="F596" s="455"/>
      <c r="G596" s="455"/>
      <c r="H596" s="455"/>
      <c r="I596" s="455"/>
      <c r="J596" s="455"/>
      <c r="K596" s="455"/>
      <c r="L596" s="455"/>
      <c r="M596" s="243">
        <v>1</v>
      </c>
      <c r="N596" s="447"/>
      <c r="O596" s="455"/>
      <c r="P596" s="455"/>
      <c r="Q596" s="245"/>
      <c r="R596" s="245"/>
      <c r="T596" s="455"/>
      <c r="U596" s="455"/>
      <c r="V596" s="245"/>
      <c r="W596" s="245"/>
      <c r="X596" s="455"/>
      <c r="Y596" s="245"/>
      <c r="Z596" s="245"/>
    </row>
    <row r="597" spans="1:28" s="248" customFormat="1" ht="15">
      <c r="A597" s="456"/>
      <c r="B597" s="457"/>
      <c r="C597" s="457"/>
      <c r="D597" s="458"/>
      <c r="E597" s="457"/>
      <c r="F597" s="457"/>
      <c r="G597" s="457"/>
      <c r="H597" s="457"/>
      <c r="I597" s="457"/>
      <c r="J597" s="457"/>
      <c r="K597" s="457"/>
      <c r="L597" s="457"/>
      <c r="M597" s="243">
        <v>1</v>
      </c>
      <c r="N597" s="244"/>
      <c r="O597" s="457"/>
      <c r="P597" s="457"/>
      <c r="Q597" s="459"/>
      <c r="R597" s="459"/>
      <c r="S597" s="459"/>
      <c r="T597" s="457"/>
      <c r="U597" s="457"/>
      <c r="V597" s="459"/>
      <c r="W597" s="459"/>
      <c r="X597" s="457"/>
      <c r="Y597" s="459"/>
      <c r="Z597" s="459"/>
      <c r="AA597" s="459"/>
      <c r="AB597" s="237"/>
    </row>
    <row r="598" spans="5:27" ht="15">
      <c r="E598" s="309"/>
      <c r="F598" s="309"/>
      <c r="G598" s="309"/>
      <c r="H598" s="309"/>
      <c r="I598" s="309"/>
      <c r="J598" s="309"/>
      <c r="K598" s="309"/>
      <c r="L598" s="315"/>
      <c r="M598" s="243" t="e">
        <f>(IF(#REF!&lt;&gt;0,$M$2,IF(#REF!&lt;&gt;0,$M$2,"")))</f>
        <v>#REF!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  <row r="599" ht="15"/>
    <row r="600" spans="5:27" ht="15">
      <c r="E600" s="309"/>
      <c r="F600" s="309"/>
      <c r="G600" s="309"/>
      <c r="H600" s="309"/>
      <c r="I600" s="309"/>
      <c r="J600" s="309"/>
      <c r="K600" s="309"/>
      <c r="L600" s="315"/>
      <c r="M600" s="243">
        <f>(IF($E730&lt;&gt;0,$M$2,IF($L730&lt;&gt;0,$M$2,"")))</f>
        <v>1</v>
      </c>
      <c r="O600" s="309"/>
      <c r="P600" s="309"/>
      <c r="Q600" s="315"/>
      <c r="R600" s="315"/>
      <c r="S600" s="315"/>
      <c r="T600" s="309"/>
      <c r="U600" s="309"/>
      <c r="V600" s="315"/>
      <c r="W600" s="315"/>
      <c r="X600" s="309"/>
      <c r="Y600" s="315"/>
      <c r="Z600" s="315"/>
      <c r="AA600" s="467"/>
    </row>
    <row r="601" spans="3:27" ht="15">
      <c r="C601" s="249"/>
      <c r="D601" s="250"/>
      <c r="E601" s="309"/>
      <c r="F601" s="309"/>
      <c r="G601" s="309"/>
      <c r="H601" s="309"/>
      <c r="I601" s="309"/>
      <c r="J601" s="309"/>
      <c r="K601" s="309"/>
      <c r="L601" s="315"/>
      <c r="M601" s="243">
        <f>(IF($E730&lt;&gt;0,$M$2,IF($L730&lt;&gt;0,$M$2,"")))</f>
        <v>1</v>
      </c>
      <c r="O601" s="309"/>
      <c r="P601" s="309"/>
      <c r="Q601" s="315"/>
      <c r="R601" s="315"/>
      <c r="S601" s="315"/>
      <c r="T601" s="309"/>
      <c r="U601" s="309"/>
      <c r="V601" s="315"/>
      <c r="W601" s="315"/>
      <c r="X601" s="309"/>
      <c r="Y601" s="315"/>
      <c r="Z601" s="315"/>
      <c r="AA601" s="467"/>
    </row>
    <row r="602" spans="2:27" ht="15">
      <c r="B602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602" s="880"/>
      <c r="D602" s="880"/>
      <c r="E602" s="309"/>
      <c r="F602" s="309"/>
      <c r="G602" s="309"/>
      <c r="H602" s="309"/>
      <c r="I602" s="309"/>
      <c r="J602" s="309"/>
      <c r="K602" s="309"/>
      <c r="L602" s="315"/>
      <c r="M602" s="243">
        <f>(IF($E730&lt;&gt;0,$M$2,IF($L730&lt;&gt;0,$M$2,"")))</f>
        <v>1</v>
      </c>
      <c r="O602" s="309"/>
      <c r="P602" s="309"/>
      <c r="Q602" s="315"/>
      <c r="R602" s="315"/>
      <c r="S602" s="315"/>
      <c r="T602" s="309"/>
      <c r="U602" s="309"/>
      <c r="V602" s="315"/>
      <c r="W602" s="315"/>
      <c r="X602" s="309"/>
      <c r="Y602" s="315"/>
      <c r="Z602" s="315"/>
      <c r="AA602" s="467"/>
    </row>
    <row r="603" spans="3:27" ht="15">
      <c r="C603" s="249"/>
      <c r="D603" s="250"/>
      <c r="E603" s="310" t="s">
        <v>947</v>
      </c>
      <c r="F603" s="310" t="s">
        <v>1765</v>
      </c>
      <c r="G603" s="309"/>
      <c r="H603" s="309"/>
      <c r="I603" s="309"/>
      <c r="J603" s="309"/>
      <c r="K603" s="309"/>
      <c r="L603" s="315"/>
      <c r="M603" s="243">
        <f>(IF($E730&lt;&gt;0,$M$2,IF($L730&lt;&gt;0,$M$2,"")))</f>
        <v>1</v>
      </c>
      <c r="O603" s="309"/>
      <c r="P603" s="309"/>
      <c r="Q603" s="315"/>
      <c r="R603" s="315"/>
      <c r="S603" s="315"/>
      <c r="T603" s="309"/>
      <c r="U603" s="309"/>
      <c r="V603" s="315"/>
      <c r="W603" s="315"/>
      <c r="X603" s="309"/>
      <c r="Y603" s="315"/>
      <c r="Z603" s="315"/>
      <c r="AA603" s="467"/>
    </row>
    <row r="604" spans="2:27" ht="15.75">
      <c r="B604" s="879">
        <f>$B$9</f>
        <v>0</v>
      </c>
      <c r="C604" s="880"/>
      <c r="D604" s="880"/>
      <c r="E604" s="311">
        <f>$E$9</f>
        <v>42005</v>
      </c>
      <c r="F604" s="312">
        <f>$F$9</f>
        <v>42369</v>
      </c>
      <c r="G604" s="309"/>
      <c r="H604" s="309"/>
      <c r="I604" s="309"/>
      <c r="J604" s="309"/>
      <c r="K604" s="309"/>
      <c r="L604" s="315"/>
      <c r="M604" s="243">
        <f>(IF($E730&lt;&gt;0,$M$2,IF($L730&lt;&gt;0,$M$2,"")))</f>
        <v>1</v>
      </c>
      <c r="O604" s="309"/>
      <c r="P604" s="309"/>
      <c r="Q604" s="315"/>
      <c r="R604" s="315"/>
      <c r="S604" s="315"/>
      <c r="T604" s="309"/>
      <c r="U604" s="309"/>
      <c r="V604" s="315"/>
      <c r="W604" s="315"/>
      <c r="X604" s="309"/>
      <c r="Y604" s="315"/>
      <c r="Z604" s="315"/>
      <c r="AA604" s="467"/>
    </row>
    <row r="605" spans="2:27" ht="15">
      <c r="B605" s="253" t="str">
        <f>$B$10</f>
        <v>(наименование на разпоредителя с бюджет)</v>
      </c>
      <c r="E605" s="309"/>
      <c r="F605" s="313"/>
      <c r="G605" s="309"/>
      <c r="H605" s="309"/>
      <c r="I605" s="309"/>
      <c r="J605" s="309"/>
      <c r="K605" s="309"/>
      <c r="L605" s="315"/>
      <c r="M605" s="243">
        <f>(IF($E730&lt;&gt;0,$M$2,IF($L730&lt;&gt;0,$M$2,"")))</f>
        <v>1</v>
      </c>
      <c r="O605" s="309"/>
      <c r="P605" s="309"/>
      <c r="Q605" s="315"/>
      <c r="R605" s="315"/>
      <c r="S605" s="315"/>
      <c r="T605" s="309"/>
      <c r="U605" s="309"/>
      <c r="V605" s="315"/>
      <c r="W605" s="315"/>
      <c r="X605" s="309"/>
      <c r="Y605" s="315"/>
      <c r="Z605" s="315"/>
      <c r="AA605" s="467"/>
    </row>
    <row r="606" spans="2:27" ht="15.75" thickBot="1">
      <c r="B606" s="253"/>
      <c r="E606" s="314"/>
      <c r="F606" s="309"/>
      <c r="G606" s="309"/>
      <c r="H606" s="309"/>
      <c r="I606" s="309"/>
      <c r="J606" s="309"/>
      <c r="K606" s="309"/>
      <c r="L606" s="315"/>
      <c r="M606" s="243">
        <f>(IF($E730&lt;&gt;0,$M$2,IF($L730&lt;&gt;0,$M$2,"")))</f>
        <v>1</v>
      </c>
      <c r="O606" s="309"/>
      <c r="P606" s="309"/>
      <c r="Q606" s="315"/>
      <c r="R606" s="315"/>
      <c r="S606" s="315"/>
      <c r="T606" s="309"/>
      <c r="U606" s="309"/>
      <c r="V606" s="315"/>
      <c r="W606" s="315"/>
      <c r="X606" s="309"/>
      <c r="Y606" s="315"/>
      <c r="Z606" s="315"/>
      <c r="AA606" s="467"/>
    </row>
    <row r="607" spans="2:27" ht="17.25" thickBot="1" thickTop="1">
      <c r="B607" s="879" t="str">
        <f>$B$12</f>
        <v>Криводол</v>
      </c>
      <c r="C607" s="880"/>
      <c r="D607" s="880"/>
      <c r="E607" s="309" t="s">
        <v>948</v>
      </c>
      <c r="F607" s="316" t="str">
        <f>$F$12</f>
        <v>5606</v>
      </c>
      <c r="G607" s="309"/>
      <c r="H607" s="309"/>
      <c r="I607" s="309"/>
      <c r="J607" s="309"/>
      <c r="K607" s="309"/>
      <c r="L607" s="315"/>
      <c r="M607" s="243">
        <f>(IF($E730&lt;&gt;0,$M$2,IF($L730&lt;&gt;0,$M$2,"")))</f>
        <v>1</v>
      </c>
      <c r="O607" s="309"/>
      <c r="P607" s="309"/>
      <c r="Q607" s="315"/>
      <c r="R607" s="315"/>
      <c r="S607" s="315"/>
      <c r="T607" s="309"/>
      <c r="U607" s="309"/>
      <c r="V607" s="315"/>
      <c r="W607" s="315"/>
      <c r="X607" s="309"/>
      <c r="Y607" s="315"/>
      <c r="Z607" s="315"/>
      <c r="AA607" s="467"/>
    </row>
    <row r="608" spans="2:27" ht="16.5" thickBot="1" thickTop="1">
      <c r="B608" s="253" t="str">
        <f>$B$13</f>
        <v>(наименование на първостепенния разпоредител с бюджет)</v>
      </c>
      <c r="E608" s="314" t="s">
        <v>949</v>
      </c>
      <c r="F608" s="309"/>
      <c r="G608" s="309"/>
      <c r="H608" s="309"/>
      <c r="I608" s="309"/>
      <c r="J608" s="309"/>
      <c r="K608" s="309"/>
      <c r="L608" s="315"/>
      <c r="M608" s="243">
        <f>(IF($E730&lt;&gt;0,$M$2,IF($L730&lt;&gt;0,$M$2,"")))</f>
        <v>1</v>
      </c>
      <c r="O608" s="309"/>
      <c r="P608" s="309"/>
      <c r="Q608" s="315"/>
      <c r="R608" s="315"/>
      <c r="S608" s="315"/>
      <c r="T608" s="309"/>
      <c r="U608" s="309"/>
      <c r="V608" s="315"/>
      <c r="W608" s="315"/>
      <c r="X608" s="309"/>
      <c r="Y608" s="315"/>
      <c r="Z608" s="315"/>
      <c r="AA608" s="467"/>
    </row>
    <row r="609" spans="2:27" ht="19.5" thickBot="1" thickTop="1">
      <c r="B609" s="253"/>
      <c r="D609" s="517" t="str">
        <f>$D$17</f>
        <v>Код на сметка :</v>
      </c>
      <c r="E609" s="316">
        <f>$E$17</f>
        <v>42</v>
      </c>
      <c r="F609" s="308"/>
      <c r="G609" s="308"/>
      <c r="H609" s="308"/>
      <c r="I609" s="308"/>
      <c r="J609" s="308"/>
      <c r="K609" s="308"/>
      <c r="L609" s="448"/>
      <c r="M609" s="243">
        <f>(IF($E730&lt;&gt;0,$M$2,IF($L730&lt;&gt;0,$M$2,"")))</f>
        <v>1</v>
      </c>
      <c r="O609" s="309"/>
      <c r="P609" s="309"/>
      <c r="Q609" s="315"/>
      <c r="R609" s="315"/>
      <c r="S609" s="315"/>
      <c r="T609" s="309"/>
      <c r="U609" s="309"/>
      <c r="V609" s="315"/>
      <c r="W609" s="315"/>
      <c r="X609" s="309"/>
      <c r="Y609" s="315"/>
      <c r="Z609" s="315"/>
      <c r="AA609" s="467"/>
    </row>
    <row r="610" spans="3:27" ht="17.25" thickBot="1" thickTop="1">
      <c r="C610" s="249"/>
      <c r="D610" s="250"/>
      <c r="E610" s="309"/>
      <c r="F610" s="314"/>
      <c r="G610" s="314"/>
      <c r="H610" s="314"/>
      <c r="I610" s="314"/>
      <c r="J610" s="314"/>
      <c r="K610" s="314"/>
      <c r="L610" s="318" t="s">
        <v>950</v>
      </c>
      <c r="M610" s="243">
        <f>(IF($E730&lt;&gt;0,$M$2,IF($L730&lt;&gt;0,$M$2,"")))</f>
        <v>1</v>
      </c>
      <c r="O610" s="317" t="s">
        <v>197</v>
      </c>
      <c r="P610" s="309"/>
      <c r="Q610" s="315"/>
      <c r="R610" s="318" t="s">
        <v>950</v>
      </c>
      <c r="S610" s="315"/>
      <c r="T610" s="317" t="s">
        <v>198</v>
      </c>
      <c r="U610" s="309"/>
      <c r="V610" s="315"/>
      <c r="W610" s="318" t="s">
        <v>950</v>
      </c>
      <c r="X610" s="309"/>
      <c r="Y610" s="315"/>
      <c r="Z610" s="318" t="s">
        <v>950</v>
      </c>
      <c r="AA610" s="467"/>
    </row>
    <row r="611" spans="2:27" ht="18.75" thickBot="1">
      <c r="B611" s="745"/>
      <c r="C611" s="462"/>
      <c r="D611" s="736" t="s">
        <v>1271</v>
      </c>
      <c r="E611" s="925" t="s">
        <v>1819</v>
      </c>
      <c r="F611" s="926"/>
      <c r="G611" s="926"/>
      <c r="H611" s="927"/>
      <c r="I611" s="928" t="s">
        <v>1820</v>
      </c>
      <c r="J611" s="929"/>
      <c r="K611" s="929"/>
      <c r="L611" s="930"/>
      <c r="M611" s="243">
        <f>(IF($E730&lt;&gt;0,$M$2,IF($L730&lt;&gt;0,$M$2,"")))</f>
        <v>1</v>
      </c>
      <c r="O611" s="913" t="s">
        <v>1831</v>
      </c>
      <c r="P611" s="913" t="s">
        <v>1832</v>
      </c>
      <c r="Q611" s="911" t="s">
        <v>1833</v>
      </c>
      <c r="R611" s="911" t="s">
        <v>199</v>
      </c>
      <c r="S611" s="244"/>
      <c r="T611" s="911" t="s">
        <v>1834</v>
      </c>
      <c r="U611" s="911" t="s">
        <v>1835</v>
      </c>
      <c r="V611" s="911" t="s">
        <v>1836</v>
      </c>
      <c r="W611" s="911" t="s">
        <v>200</v>
      </c>
      <c r="X611" s="475" t="s">
        <v>201</v>
      </c>
      <c r="Y611" s="476"/>
      <c r="Z611" s="477"/>
      <c r="AA611" s="326"/>
    </row>
    <row r="612" spans="2:27" ht="55.5" customHeight="1" thickBot="1">
      <c r="B612" s="204" t="s">
        <v>48</v>
      </c>
      <c r="C612" s="205" t="s">
        <v>952</v>
      </c>
      <c r="D612" s="746" t="s">
        <v>1272</v>
      </c>
      <c r="E612" s="840" t="s">
        <v>1821</v>
      </c>
      <c r="F612" s="841" t="s">
        <v>1694</v>
      </c>
      <c r="G612" s="841" t="s">
        <v>1695</v>
      </c>
      <c r="H612" s="841" t="s">
        <v>1693</v>
      </c>
      <c r="I612" s="839" t="s">
        <v>1694</v>
      </c>
      <c r="J612" s="839" t="s">
        <v>1695</v>
      </c>
      <c r="K612" s="839" t="s">
        <v>1693</v>
      </c>
      <c r="L612" s="847" t="s">
        <v>1265</v>
      </c>
      <c r="M612" s="243">
        <f>(IF($E730&lt;&gt;0,$M$2,IF($L730&lt;&gt;0,$M$2,"")))</f>
        <v>1</v>
      </c>
      <c r="O612" s="933"/>
      <c r="P612" s="934"/>
      <c r="Q612" s="933"/>
      <c r="R612" s="934"/>
      <c r="S612" s="244"/>
      <c r="T612" s="935"/>
      <c r="U612" s="935"/>
      <c r="V612" s="935"/>
      <c r="W612" s="935"/>
      <c r="X612" s="478">
        <v>2015</v>
      </c>
      <c r="Y612" s="478">
        <v>2016</v>
      </c>
      <c r="Z612" s="478" t="s">
        <v>1830</v>
      </c>
      <c r="AA612" s="479" t="s">
        <v>202</v>
      </c>
    </row>
    <row r="613" spans="2:27" ht="69" customHeight="1" thickBot="1">
      <c r="B613" s="737"/>
      <c r="C613" s="462"/>
      <c r="D613" s="330" t="s">
        <v>1465</v>
      </c>
      <c r="E613" s="580" t="s">
        <v>203</v>
      </c>
      <c r="F613" s="331" t="s">
        <v>204</v>
      </c>
      <c r="G613" s="331" t="s">
        <v>1279</v>
      </c>
      <c r="H613" s="331" t="s">
        <v>1280</v>
      </c>
      <c r="I613" s="331" t="s">
        <v>1238</v>
      </c>
      <c r="J613" s="331" t="s">
        <v>1822</v>
      </c>
      <c r="K613" s="331" t="s">
        <v>1823</v>
      </c>
      <c r="L613" s="580" t="s">
        <v>1837</v>
      </c>
      <c r="M613" s="243">
        <f>(IF($E730&lt;&gt;0,$M$2,IF($L730&lt;&gt;0,$M$2,"")))</f>
        <v>1</v>
      </c>
      <c r="O613" s="332" t="s">
        <v>205</v>
      </c>
      <c r="P613" s="332" t="s">
        <v>206</v>
      </c>
      <c r="Q613" s="333" t="s">
        <v>207</v>
      </c>
      <c r="R613" s="333" t="s">
        <v>208</v>
      </c>
      <c r="S613" s="244"/>
      <c r="T613" s="735" t="s">
        <v>209</v>
      </c>
      <c r="U613" s="735" t="s">
        <v>210</v>
      </c>
      <c r="V613" s="735" t="s">
        <v>211</v>
      </c>
      <c r="W613" s="735" t="s">
        <v>212</v>
      </c>
      <c r="X613" s="735" t="s">
        <v>1235</v>
      </c>
      <c r="Y613" s="735" t="s">
        <v>1236</v>
      </c>
      <c r="Z613" s="735" t="s">
        <v>1237</v>
      </c>
      <c r="AA613" s="480" t="s">
        <v>1238</v>
      </c>
    </row>
    <row r="614" spans="2:27" ht="108.75" thickBot="1">
      <c r="B614" s="261"/>
      <c r="C614" s="430"/>
      <c r="D614" s="430"/>
      <c r="E614" s="338"/>
      <c r="F614" s="430"/>
      <c r="G614" s="430"/>
      <c r="H614" s="430"/>
      <c r="I614" s="430"/>
      <c r="J614" s="430"/>
      <c r="K614" s="430"/>
      <c r="L614" s="338"/>
      <c r="M614" s="243">
        <f>(IF($E730&lt;&gt;0,$M$2,IF($L730&lt;&gt;0,$M$2,"")))</f>
        <v>1</v>
      </c>
      <c r="O614" s="481" t="s">
        <v>1239</v>
      </c>
      <c r="P614" s="481" t="s">
        <v>1239</v>
      </c>
      <c r="Q614" s="481" t="s">
        <v>1240</v>
      </c>
      <c r="R614" s="481" t="s">
        <v>1241</v>
      </c>
      <c r="S614" s="244"/>
      <c r="T614" s="481" t="s">
        <v>1239</v>
      </c>
      <c r="U614" s="481" t="s">
        <v>1239</v>
      </c>
      <c r="V614" s="481" t="s">
        <v>1273</v>
      </c>
      <c r="W614" s="481" t="s">
        <v>1243</v>
      </c>
      <c r="X614" s="481" t="s">
        <v>1239</v>
      </c>
      <c r="Y614" s="481" t="s">
        <v>1239</v>
      </c>
      <c r="Z614" s="481" t="s">
        <v>1239</v>
      </c>
      <c r="AA614" s="341" t="s">
        <v>1244</v>
      </c>
    </row>
    <row r="615" spans="2:27" ht="18.75" thickBot="1">
      <c r="B615" s="745"/>
      <c r="C615" s="747">
        <f>VLOOKUP(D616,EBK_DEIN2,2,FALSE)</f>
        <v>3322</v>
      </c>
      <c r="D615" s="736" t="s">
        <v>1671</v>
      </c>
      <c r="E615" s="338"/>
      <c r="F615" s="430"/>
      <c r="G615" s="430"/>
      <c r="H615" s="430"/>
      <c r="I615" s="430"/>
      <c r="J615" s="430"/>
      <c r="K615" s="430"/>
      <c r="L615" s="338"/>
      <c r="M615" s="243">
        <f>(IF($E730&lt;&gt;0,$M$2,IF($L730&lt;&gt;0,$M$2,"")))</f>
        <v>1</v>
      </c>
      <c r="O615" s="482"/>
      <c r="P615" s="482"/>
      <c r="Q615" s="388"/>
      <c r="R615" s="483"/>
      <c r="S615" s="244"/>
      <c r="T615" s="482"/>
      <c r="U615" s="482"/>
      <c r="V615" s="388"/>
      <c r="W615" s="483"/>
      <c r="X615" s="482"/>
      <c r="Y615" s="388"/>
      <c r="Z615" s="483"/>
      <c r="AA615" s="484"/>
    </row>
    <row r="616" spans="2:27" ht="18">
      <c r="B616" s="485"/>
      <c r="C616" s="264"/>
      <c r="D616" s="626" t="s">
        <v>887</v>
      </c>
      <c r="E616" s="338"/>
      <c r="F616" s="430"/>
      <c r="G616" s="430"/>
      <c r="H616" s="430"/>
      <c r="I616" s="430"/>
      <c r="J616" s="430"/>
      <c r="K616" s="430"/>
      <c r="L616" s="338"/>
      <c r="M616" s="243">
        <f>(IF($E730&lt;&gt;0,$M$2,IF($L730&lt;&gt;0,$M$2,"")))</f>
        <v>1</v>
      </c>
      <c r="O616" s="482"/>
      <c r="P616" s="482"/>
      <c r="Q616" s="388"/>
      <c r="R616" s="486">
        <f>SUMIF(R619:R620,"&lt;0")+SUMIF(R622:R626,"&lt;0")+SUMIF(R628:R633,"&lt;0")+SUMIF(R635:R651,"&lt;0")+SUMIF(R657:R661,"&lt;0")+SUMIF(R663:R668,"&lt;0")+SUMIF(R670:R675,"&lt;0")+SUMIF(R683:R684,"&lt;0")+SUMIF(R687:R692,"&lt;0")+SUMIF(R694:R699,"&lt;0")+SUMIF(R703,"&lt;0")+SUMIF(R705:R711,"&lt;0")+SUMIF(R713:R715,"&lt;0")+SUMIF(R717:R720,"&lt;0")+SUMIF(R722:R723,"&lt;0")+SUMIF(R726,"&lt;0")</f>
        <v>-12177</v>
      </c>
      <c r="S616" s="244"/>
      <c r="T616" s="482"/>
      <c r="U616" s="482"/>
      <c r="V616" s="388"/>
      <c r="W616" s="486">
        <f>SUMIF(W619:W620,"&lt;0")+SUMIF(W622:W626,"&lt;0")+SUMIF(W628:W633,"&lt;0")+SUMIF(W635:W651,"&lt;0")+SUMIF(W657:W661,"&lt;0")+SUMIF(W663:W668,"&lt;0")+SUMIF(W670:W675,"&lt;0")+SUMIF(W683:W684,"&lt;0")+SUMIF(W687:W692,"&lt;0")+SUMIF(W694:W699,"&lt;0")+SUMIF(W703,"&lt;0")+SUMIF(W705:W711,"&lt;0")+SUMIF(W713:W715,"&lt;0")+SUMIF(W717:W720,"&lt;0")+SUMIF(W722:W723,"&lt;0")+SUMIF(W726,"&lt;0")</f>
        <v>-12177</v>
      </c>
      <c r="X616" s="482"/>
      <c r="Y616" s="388"/>
      <c r="Z616" s="483"/>
      <c r="AA616" s="343"/>
    </row>
    <row r="617" spans="2:27" ht="18.75" thickBot="1">
      <c r="B617" s="401"/>
      <c r="C617" s="264"/>
      <c r="D617" s="327" t="s">
        <v>1274</v>
      </c>
      <c r="E617" s="338"/>
      <c r="F617" s="430"/>
      <c r="G617" s="430"/>
      <c r="H617" s="430"/>
      <c r="I617" s="430"/>
      <c r="J617" s="430"/>
      <c r="K617" s="430"/>
      <c r="L617" s="338"/>
      <c r="M617" s="243">
        <f>(IF($E730&lt;&gt;0,$M$2,IF($L730&lt;&gt;0,$M$2,"")))</f>
        <v>1</v>
      </c>
      <c r="O617" s="482"/>
      <c r="P617" s="482"/>
      <c r="Q617" s="388"/>
      <c r="R617" s="483"/>
      <c r="S617" s="244"/>
      <c r="T617" s="482"/>
      <c r="U617" s="482"/>
      <c r="V617" s="388"/>
      <c r="W617" s="483"/>
      <c r="X617" s="482"/>
      <c r="Y617" s="388"/>
      <c r="Z617" s="483"/>
      <c r="AA617" s="345"/>
    </row>
    <row r="618" spans="2:27" ht="18.75" thickBot="1">
      <c r="B618" s="167">
        <v>100</v>
      </c>
      <c r="C618" s="921" t="s">
        <v>1467</v>
      </c>
      <c r="D618" s="884"/>
      <c r="E618" s="845">
        <f aca="true" t="shared" si="187" ref="E618:L618">SUM(E619:E620)</f>
        <v>0</v>
      </c>
      <c r="F618" s="563">
        <f t="shared" si="187"/>
        <v>0</v>
      </c>
      <c r="G618" s="487">
        <f t="shared" si="187"/>
        <v>0</v>
      </c>
      <c r="H618" s="487">
        <f>SUM(H619:H620)</f>
        <v>0</v>
      </c>
      <c r="I618" s="563">
        <f t="shared" si="187"/>
        <v>0</v>
      </c>
      <c r="J618" s="487">
        <f t="shared" si="187"/>
        <v>0</v>
      </c>
      <c r="K618" s="487">
        <f t="shared" si="187"/>
        <v>0</v>
      </c>
      <c r="L618" s="487">
        <f t="shared" si="187"/>
        <v>0</v>
      </c>
      <c r="M618" s="270">
        <f>(IF($E618&lt;&gt;0,$M$2,IF($L618&lt;&gt;0,$M$2,"")))</f>
      </c>
      <c r="N618" s="271"/>
      <c r="O618" s="346">
        <f>SUM(O619:O620)</f>
        <v>0</v>
      </c>
      <c r="P618" s="347">
        <f>SUM(P619:P620)</f>
        <v>0</v>
      </c>
      <c r="Q618" s="488">
        <f>SUM(Q619:Q620)</f>
        <v>0</v>
      </c>
      <c r="R618" s="489">
        <f>SUM(R619:R620)</f>
        <v>0</v>
      </c>
      <c r="S618" s="271"/>
      <c r="T618" s="348"/>
      <c r="U618" s="490"/>
      <c r="V618" s="491"/>
      <c r="W618" s="490"/>
      <c r="X618" s="490"/>
      <c r="Y618" s="490"/>
      <c r="Z618" s="492"/>
      <c r="AA618" s="349">
        <f>W618-X618-Y618-Z618</f>
        <v>0</v>
      </c>
    </row>
    <row r="619" spans="2:27" ht="18.75" thickBot="1">
      <c r="B619" s="144"/>
      <c r="C619" s="148">
        <v>101</v>
      </c>
      <c r="D619" s="141" t="s">
        <v>1468</v>
      </c>
      <c r="E619" s="539">
        <f>F619+G619+H619</f>
        <v>0</v>
      </c>
      <c r="F619" s="526"/>
      <c r="G619" s="272"/>
      <c r="H619" s="272"/>
      <c r="I619" s="526"/>
      <c r="J619" s="272"/>
      <c r="K619" s="272"/>
      <c r="L619" s="571">
        <f>I619+J619+K619</f>
        <v>0</v>
      </c>
      <c r="M619" s="270">
        <f aca="true" t="shared" si="188" ref="M619:M682">(IF($E619&lt;&gt;0,$M$2,IF($L619&lt;&gt;0,$M$2,"")))</f>
      </c>
      <c r="N619" s="271"/>
      <c r="O619" s="493"/>
      <c r="P619" s="281"/>
      <c r="Q619" s="351">
        <f>L619</f>
        <v>0</v>
      </c>
      <c r="R619" s="494">
        <f>O619+P619-Q619</f>
        <v>0</v>
      </c>
      <c r="S619" s="271"/>
      <c r="T619" s="352"/>
      <c r="U619" s="357"/>
      <c r="V619" s="357"/>
      <c r="W619" s="357"/>
      <c r="X619" s="357"/>
      <c r="Y619" s="357"/>
      <c r="Z619" s="495"/>
      <c r="AA619" s="349">
        <f aca="true" t="shared" si="189" ref="AA619:AA682">W619-X619-Y619-Z619</f>
        <v>0</v>
      </c>
    </row>
    <row r="620" spans="1:27" ht="36" customHeight="1" thickBot="1">
      <c r="A620" s="249"/>
      <c r="B620" s="144"/>
      <c r="C620" s="140">
        <v>102</v>
      </c>
      <c r="D620" s="142" t="s">
        <v>1469</v>
      </c>
      <c r="E620" s="539">
        <f>F620+G620+H620</f>
        <v>0</v>
      </c>
      <c r="F620" s="526"/>
      <c r="G620" s="272"/>
      <c r="H620" s="272"/>
      <c r="I620" s="526"/>
      <c r="J620" s="272"/>
      <c r="K620" s="272"/>
      <c r="L620" s="571">
        <f>I620+J620+K620</f>
        <v>0</v>
      </c>
      <c r="M620" s="270">
        <f t="shared" si="188"/>
      </c>
      <c r="N620" s="271"/>
      <c r="O620" s="493"/>
      <c r="P620" s="281"/>
      <c r="Q620" s="351">
        <f>L620</f>
        <v>0</v>
      </c>
      <c r="R620" s="494">
        <f aca="true" t="shared" si="190" ref="R620:R661">O620+P620-Q620</f>
        <v>0</v>
      </c>
      <c r="S620" s="271"/>
      <c r="T620" s="352"/>
      <c r="U620" s="357"/>
      <c r="V620" s="357"/>
      <c r="W620" s="357"/>
      <c r="X620" s="357"/>
      <c r="Y620" s="357"/>
      <c r="Z620" s="495"/>
      <c r="AA620" s="349">
        <f t="shared" si="189"/>
        <v>0</v>
      </c>
    </row>
    <row r="621" spans="1:27" ht="18.75" thickBot="1">
      <c r="A621" s="249"/>
      <c r="B621" s="143">
        <v>200</v>
      </c>
      <c r="C621" s="867" t="s">
        <v>1470</v>
      </c>
      <c r="D621" s="867"/>
      <c r="E621" s="540">
        <f aca="true" t="shared" si="191" ref="E621:L621">SUM(E622:E626)</f>
        <v>0</v>
      </c>
      <c r="F621" s="353">
        <f t="shared" si="191"/>
        <v>0</v>
      </c>
      <c r="G621" s="279">
        <f t="shared" si="191"/>
        <v>0</v>
      </c>
      <c r="H621" s="279">
        <f>SUM(H622:H626)</f>
        <v>0</v>
      </c>
      <c r="I621" s="353">
        <f t="shared" si="191"/>
        <v>0</v>
      </c>
      <c r="J621" s="279">
        <f t="shared" si="191"/>
        <v>0</v>
      </c>
      <c r="K621" s="279">
        <f t="shared" si="191"/>
        <v>0</v>
      </c>
      <c r="L621" s="279">
        <f t="shared" si="191"/>
        <v>0</v>
      </c>
      <c r="M621" s="270">
        <f t="shared" si="188"/>
      </c>
      <c r="N621" s="271"/>
      <c r="O621" s="354">
        <f>SUM(O622:O626)</f>
        <v>0</v>
      </c>
      <c r="P621" s="355">
        <f>SUM(P622:P626)</f>
        <v>0</v>
      </c>
      <c r="Q621" s="496">
        <f>SUM(Q622:Q626)</f>
        <v>0</v>
      </c>
      <c r="R621" s="497">
        <f>SUM(R622:R626)</f>
        <v>0</v>
      </c>
      <c r="S621" s="271"/>
      <c r="T621" s="356"/>
      <c r="U621" s="367"/>
      <c r="V621" s="367"/>
      <c r="W621" s="367"/>
      <c r="X621" s="367"/>
      <c r="Y621" s="367"/>
      <c r="Z621" s="498"/>
      <c r="AA621" s="349">
        <f t="shared" si="189"/>
        <v>0</v>
      </c>
    </row>
    <row r="622" spans="1:27" ht="18.75" thickBot="1">
      <c r="A622" s="249"/>
      <c r="B622" s="147"/>
      <c r="C622" s="148">
        <v>201</v>
      </c>
      <c r="D622" s="141" t="s">
        <v>1471</v>
      </c>
      <c r="E622" s="539">
        <f>F622+G622+H622</f>
        <v>0</v>
      </c>
      <c r="F622" s="526"/>
      <c r="G622" s="272"/>
      <c r="H622" s="272"/>
      <c r="I622" s="526"/>
      <c r="J622" s="272"/>
      <c r="K622" s="272"/>
      <c r="L622" s="571">
        <f>I622+J622+K622</f>
        <v>0</v>
      </c>
      <c r="M622" s="270">
        <f t="shared" si="188"/>
      </c>
      <c r="N622" s="271"/>
      <c r="O622" s="493"/>
      <c r="P622" s="281"/>
      <c r="Q622" s="351">
        <f>L622</f>
        <v>0</v>
      </c>
      <c r="R622" s="494">
        <f t="shared" si="190"/>
        <v>0</v>
      </c>
      <c r="S622" s="271"/>
      <c r="T622" s="352"/>
      <c r="U622" s="357"/>
      <c r="V622" s="357"/>
      <c r="W622" s="357"/>
      <c r="X622" s="357"/>
      <c r="Y622" s="357"/>
      <c r="Z622" s="495"/>
      <c r="AA622" s="349">
        <f t="shared" si="189"/>
        <v>0</v>
      </c>
    </row>
    <row r="623" spans="1:27" ht="18.75" thickBot="1">
      <c r="A623" s="249"/>
      <c r="B623" s="139"/>
      <c r="C623" s="140">
        <v>202</v>
      </c>
      <c r="D623" s="149" t="s">
        <v>1472</v>
      </c>
      <c r="E623" s="539">
        <f>F623+G623+H623</f>
        <v>0</v>
      </c>
      <c r="F623" s="526"/>
      <c r="G623" s="272"/>
      <c r="H623" s="272"/>
      <c r="I623" s="526"/>
      <c r="J623" s="272"/>
      <c r="K623" s="272"/>
      <c r="L623" s="571">
        <f>I623+J623+K623</f>
        <v>0</v>
      </c>
      <c r="M623" s="270">
        <f t="shared" si="188"/>
      </c>
      <c r="N623" s="271"/>
      <c r="O623" s="493"/>
      <c r="P623" s="281"/>
      <c r="Q623" s="351">
        <f>L623</f>
        <v>0</v>
      </c>
      <c r="R623" s="494">
        <f t="shared" si="190"/>
        <v>0</v>
      </c>
      <c r="S623" s="271"/>
      <c r="T623" s="352"/>
      <c r="U623" s="357"/>
      <c r="V623" s="357"/>
      <c r="W623" s="357"/>
      <c r="X623" s="357"/>
      <c r="Y623" s="357"/>
      <c r="Z623" s="495"/>
      <c r="AA623" s="349">
        <f t="shared" si="189"/>
        <v>0</v>
      </c>
    </row>
    <row r="624" spans="1:27" ht="32.25" thickBot="1">
      <c r="A624" s="249"/>
      <c r="B624" s="157"/>
      <c r="C624" s="140">
        <v>205</v>
      </c>
      <c r="D624" s="149" t="s">
        <v>1098</v>
      </c>
      <c r="E624" s="539">
        <f>F624+G624+H624</f>
        <v>0</v>
      </c>
      <c r="F624" s="526"/>
      <c r="G624" s="272"/>
      <c r="H624" s="272"/>
      <c r="I624" s="526"/>
      <c r="J624" s="272"/>
      <c r="K624" s="272"/>
      <c r="L624" s="571">
        <f>I624+J624+K624</f>
        <v>0</v>
      </c>
      <c r="M624" s="270">
        <f t="shared" si="188"/>
      </c>
      <c r="N624" s="271"/>
      <c r="O624" s="493"/>
      <c r="P624" s="281"/>
      <c r="Q624" s="351">
        <f>L624</f>
        <v>0</v>
      </c>
      <c r="R624" s="494">
        <f t="shared" si="190"/>
        <v>0</v>
      </c>
      <c r="S624" s="271"/>
      <c r="T624" s="352"/>
      <c r="U624" s="357"/>
      <c r="V624" s="357"/>
      <c r="W624" s="357"/>
      <c r="X624" s="357"/>
      <c r="Y624" s="357"/>
      <c r="Z624" s="495"/>
      <c r="AA624" s="349">
        <f t="shared" si="189"/>
        <v>0</v>
      </c>
    </row>
    <row r="625" spans="1:27" ht="18.75" thickBot="1">
      <c r="A625" s="249"/>
      <c r="B625" s="157"/>
      <c r="C625" s="140">
        <v>208</v>
      </c>
      <c r="D625" s="168" t="s">
        <v>1099</v>
      </c>
      <c r="E625" s="539">
        <f>F625+G625+H625</f>
        <v>0</v>
      </c>
      <c r="F625" s="526"/>
      <c r="G625" s="272"/>
      <c r="H625" s="272"/>
      <c r="I625" s="526"/>
      <c r="J625" s="272"/>
      <c r="K625" s="272"/>
      <c r="L625" s="571">
        <f>I625+J625+K625</f>
        <v>0</v>
      </c>
      <c r="M625" s="270">
        <f t="shared" si="188"/>
      </c>
      <c r="N625" s="271"/>
      <c r="O625" s="493"/>
      <c r="P625" s="281"/>
      <c r="Q625" s="351">
        <f>L625</f>
        <v>0</v>
      </c>
      <c r="R625" s="494">
        <f t="shared" si="190"/>
        <v>0</v>
      </c>
      <c r="S625" s="271"/>
      <c r="T625" s="352"/>
      <c r="U625" s="357"/>
      <c r="V625" s="357"/>
      <c r="W625" s="357"/>
      <c r="X625" s="357"/>
      <c r="Y625" s="357"/>
      <c r="Z625" s="495"/>
      <c r="AA625" s="349">
        <f t="shared" si="189"/>
        <v>0</v>
      </c>
    </row>
    <row r="626" spans="1:27" ht="18.75" thickBot="1">
      <c r="A626" s="249"/>
      <c r="B626" s="147"/>
      <c r="C626" s="146">
        <v>209</v>
      </c>
      <c r="D626" s="152" t="s">
        <v>1100</v>
      </c>
      <c r="E626" s="539">
        <f>F626+G626+H626</f>
        <v>0</v>
      </c>
      <c r="F626" s="526"/>
      <c r="G626" s="272"/>
      <c r="H626" s="272"/>
      <c r="I626" s="526"/>
      <c r="J626" s="272"/>
      <c r="K626" s="272"/>
      <c r="L626" s="571">
        <f>I626+J626+K626</f>
        <v>0</v>
      </c>
      <c r="M626" s="270">
        <f t="shared" si="188"/>
      </c>
      <c r="N626" s="271"/>
      <c r="O626" s="493"/>
      <c r="P626" s="281"/>
      <c r="Q626" s="351">
        <f>L626</f>
        <v>0</v>
      </c>
      <c r="R626" s="494">
        <f t="shared" si="190"/>
        <v>0</v>
      </c>
      <c r="S626" s="271"/>
      <c r="T626" s="352"/>
      <c r="U626" s="357"/>
      <c r="V626" s="357"/>
      <c r="W626" s="357"/>
      <c r="X626" s="357"/>
      <c r="Y626" s="357"/>
      <c r="Z626" s="495"/>
      <c r="AA626" s="349">
        <f t="shared" si="189"/>
        <v>0</v>
      </c>
    </row>
    <row r="627" spans="1:27" ht="18.75" thickBot="1">
      <c r="A627" s="249"/>
      <c r="B627" s="143">
        <v>500</v>
      </c>
      <c r="C627" s="887" t="s">
        <v>321</v>
      </c>
      <c r="D627" s="887"/>
      <c r="E627" s="540">
        <f aca="true" t="shared" si="192" ref="E627:L627">SUM(E628:E632)</f>
        <v>0</v>
      </c>
      <c r="F627" s="353">
        <f t="shared" si="192"/>
        <v>0</v>
      </c>
      <c r="G627" s="279">
        <f t="shared" si="192"/>
        <v>0</v>
      </c>
      <c r="H627" s="279">
        <f>SUM(H628:H632)</f>
        <v>0</v>
      </c>
      <c r="I627" s="353">
        <f t="shared" si="192"/>
        <v>0</v>
      </c>
      <c r="J627" s="279">
        <f t="shared" si="192"/>
        <v>0</v>
      </c>
      <c r="K627" s="279">
        <f t="shared" si="192"/>
        <v>0</v>
      </c>
      <c r="L627" s="279">
        <f t="shared" si="192"/>
        <v>0</v>
      </c>
      <c r="M627" s="270">
        <f t="shared" si="188"/>
      </c>
      <c r="N627" s="271"/>
      <c r="O627" s="354">
        <f>SUM(O628:O632)</f>
        <v>0</v>
      </c>
      <c r="P627" s="355">
        <f>SUM(P628:P632)</f>
        <v>0</v>
      </c>
      <c r="Q627" s="496">
        <f>SUM(Q628:Q632)</f>
        <v>0</v>
      </c>
      <c r="R627" s="497">
        <f>SUM(R628:R632)</f>
        <v>0</v>
      </c>
      <c r="S627" s="271"/>
      <c r="T627" s="356"/>
      <c r="U627" s="367"/>
      <c r="V627" s="357"/>
      <c r="W627" s="367"/>
      <c r="X627" s="367"/>
      <c r="Y627" s="367"/>
      <c r="Z627" s="498"/>
      <c r="AA627" s="349">
        <f t="shared" si="189"/>
        <v>0</v>
      </c>
    </row>
    <row r="628" spans="1:27" ht="32.25" thickBot="1">
      <c r="A628" s="249"/>
      <c r="B628" s="147"/>
      <c r="C628" s="169">
        <v>551</v>
      </c>
      <c r="D628" s="535" t="s">
        <v>322</v>
      </c>
      <c r="E628" s="539">
        <f aca="true" t="shared" si="193" ref="E628:E633">F628+G628+H628</f>
        <v>0</v>
      </c>
      <c r="F628" s="526"/>
      <c r="G628" s="272"/>
      <c r="H628" s="272"/>
      <c r="I628" s="526"/>
      <c r="J628" s="272"/>
      <c r="K628" s="272"/>
      <c r="L628" s="571">
        <f aca="true" t="shared" si="194" ref="L628:L633">I628+J628+K628</f>
        <v>0</v>
      </c>
      <c r="M628" s="270">
        <f t="shared" si="188"/>
      </c>
      <c r="N628" s="271"/>
      <c r="O628" s="493"/>
      <c r="P628" s="281"/>
      <c r="Q628" s="351">
        <f aca="true" t="shared" si="195" ref="Q628:Q633">L628</f>
        <v>0</v>
      </c>
      <c r="R628" s="494">
        <f t="shared" si="190"/>
        <v>0</v>
      </c>
      <c r="S628" s="271"/>
      <c r="T628" s="352"/>
      <c r="U628" s="357"/>
      <c r="V628" s="357"/>
      <c r="W628" s="357"/>
      <c r="X628" s="357"/>
      <c r="Y628" s="357"/>
      <c r="Z628" s="495"/>
      <c r="AA628" s="349">
        <f t="shared" si="189"/>
        <v>0</v>
      </c>
    </row>
    <row r="629" spans="1:27" ht="18.75" thickBot="1">
      <c r="A629" s="249"/>
      <c r="B629" s="147"/>
      <c r="C629" s="170">
        <f>C628+1</f>
        <v>552</v>
      </c>
      <c r="D629" s="536" t="s">
        <v>323</v>
      </c>
      <c r="E629" s="539">
        <f t="shared" si="193"/>
        <v>0</v>
      </c>
      <c r="F629" s="526"/>
      <c r="G629" s="272"/>
      <c r="H629" s="272"/>
      <c r="I629" s="526"/>
      <c r="J629" s="272"/>
      <c r="K629" s="272"/>
      <c r="L629" s="571">
        <f t="shared" si="194"/>
        <v>0</v>
      </c>
      <c r="M629" s="270">
        <f t="shared" si="188"/>
      </c>
      <c r="N629" s="271"/>
      <c r="O629" s="493"/>
      <c r="P629" s="281"/>
      <c r="Q629" s="351">
        <f t="shared" si="195"/>
        <v>0</v>
      </c>
      <c r="R629" s="494">
        <f t="shared" si="190"/>
        <v>0</v>
      </c>
      <c r="S629" s="271"/>
      <c r="T629" s="352"/>
      <c r="U629" s="357"/>
      <c r="V629" s="357"/>
      <c r="W629" s="357"/>
      <c r="X629" s="357"/>
      <c r="Y629" s="357"/>
      <c r="Z629" s="495"/>
      <c r="AA629" s="349">
        <f t="shared" si="189"/>
        <v>0</v>
      </c>
    </row>
    <row r="630" spans="1:27" ht="18.75" thickBot="1">
      <c r="A630" s="289">
        <v>5</v>
      </c>
      <c r="B630" s="147"/>
      <c r="C630" s="170">
        <v>560</v>
      </c>
      <c r="D630" s="537" t="s">
        <v>324</v>
      </c>
      <c r="E630" s="539">
        <f t="shared" si="193"/>
        <v>0</v>
      </c>
      <c r="F630" s="526"/>
      <c r="G630" s="272"/>
      <c r="H630" s="272"/>
      <c r="I630" s="526"/>
      <c r="J630" s="272"/>
      <c r="K630" s="272"/>
      <c r="L630" s="571">
        <f t="shared" si="194"/>
        <v>0</v>
      </c>
      <c r="M630" s="270">
        <f t="shared" si="188"/>
      </c>
      <c r="N630" s="271"/>
      <c r="O630" s="493"/>
      <c r="P630" s="281"/>
      <c r="Q630" s="351">
        <f t="shared" si="195"/>
        <v>0</v>
      </c>
      <c r="R630" s="494">
        <f t="shared" si="190"/>
        <v>0</v>
      </c>
      <c r="S630" s="271"/>
      <c r="T630" s="352"/>
      <c r="U630" s="357"/>
      <c r="V630" s="357"/>
      <c r="W630" s="357"/>
      <c r="X630" s="357"/>
      <c r="Y630" s="357"/>
      <c r="Z630" s="495"/>
      <c r="AA630" s="349">
        <f t="shared" si="189"/>
        <v>0</v>
      </c>
    </row>
    <row r="631" spans="1:27" ht="18.75" thickBot="1">
      <c r="A631" s="290">
        <v>10</v>
      </c>
      <c r="B631" s="147"/>
      <c r="C631" s="170">
        <v>580</v>
      </c>
      <c r="D631" s="536" t="s">
        <v>325</v>
      </c>
      <c r="E631" s="539">
        <f t="shared" si="193"/>
        <v>0</v>
      </c>
      <c r="F631" s="526"/>
      <c r="G631" s="272"/>
      <c r="H631" s="272"/>
      <c r="I631" s="526"/>
      <c r="J631" s="272"/>
      <c r="K631" s="272"/>
      <c r="L631" s="571">
        <f t="shared" si="194"/>
        <v>0</v>
      </c>
      <c r="M631" s="270">
        <f t="shared" si="188"/>
      </c>
      <c r="N631" s="271"/>
      <c r="O631" s="493"/>
      <c r="P631" s="281"/>
      <c r="Q631" s="351">
        <f t="shared" si="195"/>
        <v>0</v>
      </c>
      <c r="R631" s="494">
        <f t="shared" si="190"/>
        <v>0</v>
      </c>
      <c r="S631" s="271"/>
      <c r="T631" s="352"/>
      <c r="U631" s="357"/>
      <c r="V631" s="357"/>
      <c r="W631" s="357"/>
      <c r="X631" s="357"/>
      <c r="Y631" s="357"/>
      <c r="Z631" s="495"/>
      <c r="AA631" s="349">
        <f t="shared" si="189"/>
        <v>0</v>
      </c>
    </row>
    <row r="632" spans="1:27" ht="32.25" thickBot="1">
      <c r="A632" s="290">
        <v>15</v>
      </c>
      <c r="B632" s="147"/>
      <c r="C632" s="171">
        <v>590</v>
      </c>
      <c r="D632" s="538" t="s">
        <v>326</v>
      </c>
      <c r="E632" s="539">
        <f t="shared" si="193"/>
        <v>0</v>
      </c>
      <c r="F632" s="526"/>
      <c r="G632" s="272"/>
      <c r="H632" s="272"/>
      <c r="I632" s="526"/>
      <c r="J632" s="272"/>
      <c r="K632" s="272"/>
      <c r="L632" s="571">
        <f t="shared" si="194"/>
        <v>0</v>
      </c>
      <c r="M632" s="270">
        <f t="shared" si="188"/>
      </c>
      <c r="N632" s="271"/>
      <c r="O632" s="493"/>
      <c r="P632" s="281"/>
      <c r="Q632" s="351">
        <f t="shared" si="195"/>
        <v>0</v>
      </c>
      <c r="R632" s="494">
        <f t="shared" si="190"/>
        <v>0</v>
      </c>
      <c r="S632" s="271"/>
      <c r="T632" s="352"/>
      <c r="U632" s="357"/>
      <c r="V632" s="357"/>
      <c r="W632" s="357"/>
      <c r="X632" s="357"/>
      <c r="Y632" s="357"/>
      <c r="Z632" s="495"/>
      <c r="AA632" s="349">
        <f t="shared" si="189"/>
        <v>0</v>
      </c>
    </row>
    <row r="633" spans="1:27" ht="18.75" thickBot="1">
      <c r="A633" s="289">
        <v>35</v>
      </c>
      <c r="B633" s="143">
        <v>800</v>
      </c>
      <c r="C633" s="887" t="s">
        <v>1275</v>
      </c>
      <c r="D633" s="887"/>
      <c r="E633" s="539">
        <f t="shared" si="193"/>
        <v>0</v>
      </c>
      <c r="F633" s="528"/>
      <c r="G633" s="285"/>
      <c r="H633" s="285"/>
      <c r="I633" s="528"/>
      <c r="J633" s="285"/>
      <c r="K633" s="285"/>
      <c r="L633" s="571">
        <f t="shared" si="194"/>
        <v>0</v>
      </c>
      <c r="M633" s="270">
        <f t="shared" si="188"/>
      </c>
      <c r="N633" s="271"/>
      <c r="O633" s="500"/>
      <c r="P633" s="283"/>
      <c r="Q633" s="351">
        <f t="shared" si="195"/>
        <v>0</v>
      </c>
      <c r="R633" s="494">
        <f t="shared" si="190"/>
        <v>0</v>
      </c>
      <c r="S633" s="271"/>
      <c r="T633" s="356"/>
      <c r="U633" s="367"/>
      <c r="V633" s="357"/>
      <c r="W633" s="357"/>
      <c r="X633" s="367"/>
      <c r="Y633" s="357"/>
      <c r="Z633" s="495"/>
      <c r="AA633" s="349">
        <f t="shared" si="189"/>
        <v>0</v>
      </c>
    </row>
    <row r="634" spans="1:27" ht="18.75" thickBot="1">
      <c r="A634" s="290">
        <v>40</v>
      </c>
      <c r="B634" s="143">
        <v>1000</v>
      </c>
      <c r="C634" s="909" t="s">
        <v>328</v>
      </c>
      <c r="D634" s="909"/>
      <c r="E634" s="540">
        <f aca="true" t="shared" si="196" ref="E634:L634">SUM(E635:E651)</f>
        <v>12177</v>
      </c>
      <c r="F634" s="353">
        <f t="shared" si="196"/>
        <v>12177</v>
      </c>
      <c r="G634" s="279">
        <f t="shared" si="196"/>
        <v>0</v>
      </c>
      <c r="H634" s="279">
        <f>SUM(H635:H651)</f>
        <v>0</v>
      </c>
      <c r="I634" s="353">
        <f t="shared" si="196"/>
        <v>12177</v>
      </c>
      <c r="J634" s="279">
        <f t="shared" si="196"/>
        <v>0</v>
      </c>
      <c r="K634" s="279">
        <f t="shared" si="196"/>
        <v>0</v>
      </c>
      <c r="L634" s="279">
        <f t="shared" si="196"/>
        <v>12177</v>
      </c>
      <c r="M634" s="270">
        <f t="shared" si="188"/>
        <v>1</v>
      </c>
      <c r="N634" s="271"/>
      <c r="O634" s="354">
        <f>SUM(O635:O651)</f>
        <v>0</v>
      </c>
      <c r="P634" s="355">
        <f>SUM(P635:P651)</f>
        <v>0</v>
      </c>
      <c r="Q634" s="496">
        <f>SUM(Q635:Q651)</f>
        <v>12177</v>
      </c>
      <c r="R634" s="497">
        <f>SUM(R635:R651)</f>
        <v>-12177</v>
      </c>
      <c r="S634" s="271"/>
      <c r="T634" s="354">
        <f aca="true" t="shared" si="197" ref="T634:Z634">SUM(T635:T651)</f>
        <v>0</v>
      </c>
      <c r="U634" s="355">
        <f t="shared" si="197"/>
        <v>0</v>
      </c>
      <c r="V634" s="355">
        <f t="shared" si="197"/>
        <v>12177</v>
      </c>
      <c r="W634" s="355">
        <f t="shared" si="197"/>
        <v>-12177</v>
      </c>
      <c r="X634" s="355">
        <f t="shared" si="197"/>
        <v>0</v>
      </c>
      <c r="Y634" s="355">
        <f t="shared" si="197"/>
        <v>0</v>
      </c>
      <c r="Z634" s="497">
        <f t="shared" si="197"/>
        <v>0</v>
      </c>
      <c r="AA634" s="349">
        <f t="shared" si="189"/>
        <v>-12177</v>
      </c>
    </row>
    <row r="635" spans="1:27" ht="18.75" thickBot="1">
      <c r="A635" s="290">
        <v>45</v>
      </c>
      <c r="B635" s="139"/>
      <c r="C635" s="148">
        <v>1011</v>
      </c>
      <c r="D635" s="172" t="s">
        <v>329</v>
      </c>
      <c r="E635" s="539">
        <f aca="true" t="shared" si="198" ref="E635:E651">F635+G635+H635</f>
        <v>12177</v>
      </c>
      <c r="F635" s="526">
        <v>12177</v>
      </c>
      <c r="G635" s="272">
        <v>0</v>
      </c>
      <c r="H635" s="272">
        <v>0</v>
      </c>
      <c r="I635" s="526">
        <v>12177</v>
      </c>
      <c r="J635" s="272">
        <v>0</v>
      </c>
      <c r="K635" s="272">
        <v>0</v>
      </c>
      <c r="L635" s="571">
        <f aca="true" t="shared" si="199" ref="L635:L651">I635+J635+K635</f>
        <v>12177</v>
      </c>
      <c r="M635" s="270">
        <f t="shared" si="188"/>
        <v>1</v>
      </c>
      <c r="N635" s="271"/>
      <c r="O635" s="493"/>
      <c r="P635" s="281"/>
      <c r="Q635" s="351">
        <f aca="true" t="shared" si="200" ref="Q635:Q651">L635</f>
        <v>12177</v>
      </c>
      <c r="R635" s="494">
        <f t="shared" si="190"/>
        <v>-12177</v>
      </c>
      <c r="S635" s="271"/>
      <c r="T635" s="493"/>
      <c r="U635" s="281"/>
      <c r="V635" s="501">
        <f aca="true" t="shared" si="201" ref="V635:V642">+IF(+(O635+P635)&gt;=L635,+P635,+(+L635-O635))</f>
        <v>12177</v>
      </c>
      <c r="W635" s="351">
        <f>T635+U635-V635</f>
        <v>-12177</v>
      </c>
      <c r="X635" s="281"/>
      <c r="Y635" s="281"/>
      <c r="Z635" s="282"/>
      <c r="AA635" s="349">
        <f t="shared" si="189"/>
        <v>-12177</v>
      </c>
    </row>
    <row r="636" spans="1:27" ht="18.75" thickBot="1">
      <c r="A636" s="290">
        <v>50</v>
      </c>
      <c r="B636" s="139"/>
      <c r="C636" s="140">
        <v>1012</v>
      </c>
      <c r="D636" s="149" t="s">
        <v>330</v>
      </c>
      <c r="E636" s="539">
        <f t="shared" si="198"/>
        <v>0</v>
      </c>
      <c r="F636" s="526"/>
      <c r="G636" s="272"/>
      <c r="H636" s="272"/>
      <c r="I636" s="526"/>
      <c r="J636" s="272"/>
      <c r="K636" s="272"/>
      <c r="L636" s="571">
        <f t="shared" si="199"/>
        <v>0</v>
      </c>
      <c r="M636" s="270">
        <f t="shared" si="188"/>
      </c>
      <c r="N636" s="271"/>
      <c r="O636" s="493"/>
      <c r="P636" s="281"/>
      <c r="Q636" s="351">
        <f t="shared" si="200"/>
        <v>0</v>
      </c>
      <c r="R636" s="494">
        <f t="shared" si="190"/>
        <v>0</v>
      </c>
      <c r="S636" s="271"/>
      <c r="T636" s="493"/>
      <c r="U636" s="281"/>
      <c r="V636" s="501">
        <f t="shared" si="201"/>
        <v>0</v>
      </c>
      <c r="W636" s="351">
        <f aca="true" t="shared" si="202" ref="W636:W642">T636+U636-V636</f>
        <v>0</v>
      </c>
      <c r="X636" s="281"/>
      <c r="Y636" s="281"/>
      <c r="Z636" s="282"/>
      <c r="AA636" s="349">
        <f t="shared" si="189"/>
        <v>0</v>
      </c>
    </row>
    <row r="637" spans="1:27" ht="18.75" thickBot="1">
      <c r="A637" s="290">
        <v>55</v>
      </c>
      <c r="B637" s="139"/>
      <c r="C637" s="140">
        <v>1013</v>
      </c>
      <c r="D637" s="149" t="s">
        <v>331</v>
      </c>
      <c r="E637" s="539">
        <f t="shared" si="198"/>
        <v>0</v>
      </c>
      <c r="F637" s="526"/>
      <c r="G637" s="272"/>
      <c r="H637" s="272"/>
      <c r="I637" s="526"/>
      <c r="J637" s="272"/>
      <c r="K637" s="272"/>
      <c r="L637" s="571">
        <f t="shared" si="199"/>
        <v>0</v>
      </c>
      <c r="M637" s="270">
        <f t="shared" si="188"/>
      </c>
      <c r="N637" s="271"/>
      <c r="O637" s="493"/>
      <c r="P637" s="281"/>
      <c r="Q637" s="351">
        <f t="shared" si="200"/>
        <v>0</v>
      </c>
      <c r="R637" s="494">
        <f t="shared" si="190"/>
        <v>0</v>
      </c>
      <c r="S637" s="271"/>
      <c r="T637" s="493"/>
      <c r="U637" s="281"/>
      <c r="V637" s="501">
        <f t="shared" si="201"/>
        <v>0</v>
      </c>
      <c r="W637" s="351">
        <f t="shared" si="202"/>
        <v>0</v>
      </c>
      <c r="X637" s="281"/>
      <c r="Y637" s="281"/>
      <c r="Z637" s="282"/>
      <c r="AA637" s="349">
        <f t="shared" si="189"/>
        <v>0</v>
      </c>
    </row>
    <row r="638" spans="1:27" ht="18.75" thickBot="1">
      <c r="A638" s="290">
        <v>60</v>
      </c>
      <c r="B638" s="139"/>
      <c r="C638" s="140">
        <v>1014</v>
      </c>
      <c r="D638" s="149" t="s">
        <v>332</v>
      </c>
      <c r="E638" s="539">
        <f t="shared" si="198"/>
        <v>0</v>
      </c>
      <c r="F638" s="526"/>
      <c r="G638" s="272"/>
      <c r="H638" s="272"/>
      <c r="I638" s="526"/>
      <c r="J638" s="272"/>
      <c r="K638" s="272"/>
      <c r="L638" s="571">
        <f t="shared" si="199"/>
        <v>0</v>
      </c>
      <c r="M638" s="270">
        <f t="shared" si="188"/>
      </c>
      <c r="N638" s="271"/>
      <c r="O638" s="493"/>
      <c r="P638" s="281"/>
      <c r="Q638" s="351">
        <f t="shared" si="200"/>
        <v>0</v>
      </c>
      <c r="R638" s="494">
        <f t="shared" si="190"/>
        <v>0</v>
      </c>
      <c r="S638" s="271"/>
      <c r="T638" s="493"/>
      <c r="U638" s="281"/>
      <c r="V638" s="501">
        <f t="shared" si="201"/>
        <v>0</v>
      </c>
      <c r="W638" s="351">
        <f t="shared" si="202"/>
        <v>0</v>
      </c>
      <c r="X638" s="281"/>
      <c r="Y638" s="281"/>
      <c r="Z638" s="282"/>
      <c r="AA638" s="349">
        <f t="shared" si="189"/>
        <v>0</v>
      </c>
    </row>
    <row r="639" spans="1:27" ht="18.75" thickBot="1">
      <c r="A639" s="289">
        <v>65</v>
      </c>
      <c r="B639" s="139"/>
      <c r="C639" s="140">
        <v>1015</v>
      </c>
      <c r="D639" s="149" t="s">
        <v>333</v>
      </c>
      <c r="E639" s="539">
        <f t="shared" si="198"/>
        <v>0</v>
      </c>
      <c r="F639" s="526"/>
      <c r="G639" s="272"/>
      <c r="H639" s="272"/>
      <c r="I639" s="526"/>
      <c r="J639" s="272"/>
      <c r="K639" s="272"/>
      <c r="L639" s="571">
        <f t="shared" si="199"/>
        <v>0</v>
      </c>
      <c r="M639" s="270">
        <f t="shared" si="188"/>
      </c>
      <c r="N639" s="271"/>
      <c r="O639" s="493"/>
      <c r="P639" s="281"/>
      <c r="Q639" s="351">
        <f t="shared" si="200"/>
        <v>0</v>
      </c>
      <c r="R639" s="494">
        <f t="shared" si="190"/>
        <v>0</v>
      </c>
      <c r="S639" s="271"/>
      <c r="T639" s="493"/>
      <c r="U639" s="281"/>
      <c r="V639" s="501">
        <f t="shared" si="201"/>
        <v>0</v>
      </c>
      <c r="W639" s="351">
        <f t="shared" si="202"/>
        <v>0</v>
      </c>
      <c r="X639" s="281"/>
      <c r="Y639" s="281"/>
      <c r="Z639" s="282"/>
      <c r="AA639" s="349">
        <f t="shared" si="189"/>
        <v>0</v>
      </c>
    </row>
    <row r="640" spans="1:27" ht="18.75" thickBot="1">
      <c r="A640" s="290">
        <v>70</v>
      </c>
      <c r="B640" s="139"/>
      <c r="C640" s="140">
        <v>1016</v>
      </c>
      <c r="D640" s="149" t="s">
        <v>334</v>
      </c>
      <c r="E640" s="539">
        <f t="shared" si="198"/>
        <v>0</v>
      </c>
      <c r="F640" s="526"/>
      <c r="G640" s="272"/>
      <c r="H640" s="272"/>
      <c r="I640" s="526"/>
      <c r="J640" s="272"/>
      <c r="K640" s="272"/>
      <c r="L640" s="571">
        <f t="shared" si="199"/>
        <v>0</v>
      </c>
      <c r="M640" s="270">
        <f t="shared" si="188"/>
      </c>
      <c r="N640" s="271"/>
      <c r="O640" s="493"/>
      <c r="P640" s="281"/>
      <c r="Q640" s="351">
        <f t="shared" si="200"/>
        <v>0</v>
      </c>
      <c r="R640" s="494">
        <f t="shared" si="190"/>
        <v>0</v>
      </c>
      <c r="S640" s="271"/>
      <c r="T640" s="493"/>
      <c r="U640" s="281"/>
      <c r="V640" s="501">
        <f t="shared" si="201"/>
        <v>0</v>
      </c>
      <c r="W640" s="351">
        <f t="shared" si="202"/>
        <v>0</v>
      </c>
      <c r="X640" s="281"/>
      <c r="Y640" s="281"/>
      <c r="Z640" s="282"/>
      <c r="AA640" s="349">
        <f t="shared" si="189"/>
        <v>0</v>
      </c>
    </row>
    <row r="641" spans="1:27" ht="18.75" thickBot="1">
      <c r="A641" s="290">
        <v>75</v>
      </c>
      <c r="B641" s="144"/>
      <c r="C641" s="173">
        <v>1020</v>
      </c>
      <c r="D641" s="174" t="s">
        <v>335</v>
      </c>
      <c r="E641" s="539">
        <f t="shared" si="198"/>
        <v>0</v>
      </c>
      <c r="F641" s="526"/>
      <c r="G641" s="272"/>
      <c r="H641" s="272"/>
      <c r="I641" s="526"/>
      <c r="J641" s="272"/>
      <c r="K641" s="272"/>
      <c r="L641" s="571">
        <f t="shared" si="199"/>
        <v>0</v>
      </c>
      <c r="M641" s="270">
        <f t="shared" si="188"/>
      </c>
      <c r="N641" s="271"/>
      <c r="O641" s="493"/>
      <c r="P641" s="281"/>
      <c r="Q641" s="351">
        <f t="shared" si="200"/>
        <v>0</v>
      </c>
      <c r="R641" s="494">
        <f t="shared" si="190"/>
        <v>0</v>
      </c>
      <c r="S641" s="271"/>
      <c r="T641" s="493"/>
      <c r="U641" s="281"/>
      <c r="V641" s="501">
        <f t="shared" si="201"/>
        <v>0</v>
      </c>
      <c r="W641" s="351">
        <f t="shared" si="202"/>
        <v>0</v>
      </c>
      <c r="X641" s="281"/>
      <c r="Y641" s="281"/>
      <c r="Z641" s="282"/>
      <c r="AA641" s="349">
        <f t="shared" si="189"/>
        <v>0</v>
      </c>
    </row>
    <row r="642" spans="1:27" ht="18.75" thickBot="1">
      <c r="A642" s="290">
        <v>80</v>
      </c>
      <c r="B642" s="139"/>
      <c r="C642" s="140">
        <v>1030</v>
      </c>
      <c r="D642" s="149" t="s">
        <v>336</v>
      </c>
      <c r="E642" s="539">
        <f t="shared" si="198"/>
        <v>0</v>
      </c>
      <c r="F642" s="526"/>
      <c r="G642" s="272"/>
      <c r="H642" s="272"/>
      <c r="I642" s="526"/>
      <c r="J642" s="272"/>
      <c r="K642" s="272"/>
      <c r="L642" s="571">
        <f t="shared" si="199"/>
        <v>0</v>
      </c>
      <c r="M642" s="270">
        <f t="shared" si="188"/>
      </c>
      <c r="N642" s="271"/>
      <c r="O642" s="493"/>
      <c r="P642" s="281"/>
      <c r="Q642" s="351">
        <f t="shared" si="200"/>
        <v>0</v>
      </c>
      <c r="R642" s="494">
        <f t="shared" si="190"/>
        <v>0</v>
      </c>
      <c r="S642" s="271"/>
      <c r="T642" s="493"/>
      <c r="U642" s="281"/>
      <c r="V642" s="501">
        <f t="shared" si="201"/>
        <v>0</v>
      </c>
      <c r="W642" s="351">
        <f t="shared" si="202"/>
        <v>0</v>
      </c>
      <c r="X642" s="281"/>
      <c r="Y642" s="281"/>
      <c r="Z642" s="282"/>
      <c r="AA642" s="349">
        <f t="shared" si="189"/>
        <v>0</v>
      </c>
    </row>
    <row r="643" spans="1:27" ht="18.75" thickBot="1">
      <c r="A643" s="290">
        <v>85</v>
      </c>
      <c r="B643" s="139"/>
      <c r="C643" s="173">
        <v>1051</v>
      </c>
      <c r="D643" s="176" t="s">
        <v>337</v>
      </c>
      <c r="E643" s="539">
        <f t="shared" si="198"/>
        <v>0</v>
      </c>
      <c r="F643" s="526"/>
      <c r="G643" s="272"/>
      <c r="H643" s="272"/>
      <c r="I643" s="526"/>
      <c r="J643" s="272"/>
      <c r="K643" s="272"/>
      <c r="L643" s="571">
        <f t="shared" si="199"/>
        <v>0</v>
      </c>
      <c r="M643" s="270">
        <f t="shared" si="188"/>
      </c>
      <c r="N643" s="271"/>
      <c r="O643" s="493"/>
      <c r="P643" s="281"/>
      <c r="Q643" s="351">
        <f t="shared" si="200"/>
        <v>0</v>
      </c>
      <c r="R643" s="494">
        <f t="shared" si="190"/>
        <v>0</v>
      </c>
      <c r="S643" s="271"/>
      <c r="T643" s="352"/>
      <c r="U643" s="357"/>
      <c r="V643" s="357"/>
      <c r="W643" s="357"/>
      <c r="X643" s="357"/>
      <c r="Y643" s="357"/>
      <c r="Z643" s="495"/>
      <c r="AA643" s="349">
        <f t="shared" si="189"/>
        <v>0</v>
      </c>
    </row>
    <row r="644" spans="1:27" ht="18.75" thickBot="1">
      <c r="A644" s="290">
        <v>90</v>
      </c>
      <c r="B644" s="139"/>
      <c r="C644" s="140">
        <v>1052</v>
      </c>
      <c r="D644" s="149" t="s">
        <v>338</v>
      </c>
      <c r="E644" s="539">
        <f t="shared" si="198"/>
        <v>0</v>
      </c>
      <c r="F644" s="526"/>
      <c r="G644" s="272"/>
      <c r="H644" s="272"/>
      <c r="I644" s="526"/>
      <c r="J644" s="272"/>
      <c r="K644" s="272"/>
      <c r="L644" s="571">
        <f t="shared" si="199"/>
        <v>0</v>
      </c>
      <c r="M644" s="270">
        <f t="shared" si="188"/>
      </c>
      <c r="N644" s="271"/>
      <c r="O644" s="493"/>
      <c r="P644" s="281"/>
      <c r="Q644" s="351">
        <f t="shared" si="200"/>
        <v>0</v>
      </c>
      <c r="R644" s="494">
        <f t="shared" si="190"/>
        <v>0</v>
      </c>
      <c r="S644" s="271"/>
      <c r="T644" s="352"/>
      <c r="U644" s="357"/>
      <c r="V644" s="357"/>
      <c r="W644" s="357"/>
      <c r="X644" s="357"/>
      <c r="Y644" s="357"/>
      <c r="Z644" s="495"/>
      <c r="AA644" s="349">
        <f t="shared" si="189"/>
        <v>0</v>
      </c>
    </row>
    <row r="645" spans="1:27" ht="32.25" thickBot="1">
      <c r="A645" s="289">
        <v>115</v>
      </c>
      <c r="B645" s="139"/>
      <c r="C645" s="177">
        <v>1053</v>
      </c>
      <c r="D645" s="178" t="s">
        <v>339</v>
      </c>
      <c r="E645" s="539">
        <f t="shared" si="198"/>
        <v>0</v>
      </c>
      <c r="F645" s="526"/>
      <c r="G645" s="272"/>
      <c r="H645" s="272"/>
      <c r="I645" s="526"/>
      <c r="J645" s="272"/>
      <c r="K645" s="272"/>
      <c r="L645" s="571">
        <f t="shared" si="199"/>
        <v>0</v>
      </c>
      <c r="M645" s="270">
        <f t="shared" si="188"/>
      </c>
      <c r="N645" s="271"/>
      <c r="O645" s="493"/>
      <c r="P645" s="281"/>
      <c r="Q645" s="351">
        <f t="shared" si="200"/>
        <v>0</v>
      </c>
      <c r="R645" s="494">
        <f t="shared" si="190"/>
        <v>0</v>
      </c>
      <c r="S645" s="271"/>
      <c r="T645" s="352"/>
      <c r="U645" s="357"/>
      <c r="V645" s="357"/>
      <c r="W645" s="357"/>
      <c r="X645" s="357"/>
      <c r="Y645" s="357"/>
      <c r="Z645" s="495"/>
      <c r="AA645" s="349">
        <f t="shared" si="189"/>
        <v>0</v>
      </c>
    </row>
    <row r="646" spans="1:27" ht="18.75" thickBot="1">
      <c r="A646" s="289">
        <v>125</v>
      </c>
      <c r="B646" s="139"/>
      <c r="C646" s="140">
        <v>1062</v>
      </c>
      <c r="D646" s="142" t="s">
        <v>340</v>
      </c>
      <c r="E646" s="539">
        <f t="shared" si="198"/>
        <v>0</v>
      </c>
      <c r="F646" s="526"/>
      <c r="G646" s="272"/>
      <c r="H646" s="272"/>
      <c r="I646" s="526"/>
      <c r="J646" s="272"/>
      <c r="K646" s="272"/>
      <c r="L646" s="571">
        <f t="shared" si="199"/>
        <v>0</v>
      </c>
      <c r="M646" s="270">
        <f t="shared" si="188"/>
      </c>
      <c r="N646" s="271"/>
      <c r="O646" s="493"/>
      <c r="P646" s="281"/>
      <c r="Q646" s="351">
        <f t="shared" si="200"/>
        <v>0</v>
      </c>
      <c r="R646" s="494">
        <f t="shared" si="190"/>
        <v>0</v>
      </c>
      <c r="S646" s="271"/>
      <c r="T646" s="493"/>
      <c r="U646" s="281"/>
      <c r="V646" s="501">
        <f>+IF(+(O646+P646)&gt;=L646,+P646,+(+L646-O646))</f>
        <v>0</v>
      </c>
      <c r="W646" s="351">
        <f>T646+U646-V646</f>
        <v>0</v>
      </c>
      <c r="X646" s="281"/>
      <c r="Y646" s="281"/>
      <c r="Z646" s="282"/>
      <c r="AA646" s="349">
        <f t="shared" si="189"/>
        <v>0</v>
      </c>
    </row>
    <row r="647" spans="1:27" ht="18.75" thickBot="1">
      <c r="A647" s="290">
        <v>130</v>
      </c>
      <c r="B647" s="139"/>
      <c r="C647" s="140">
        <v>1063</v>
      </c>
      <c r="D647" s="142" t="s">
        <v>341</v>
      </c>
      <c r="E647" s="539">
        <f t="shared" si="198"/>
        <v>0</v>
      </c>
      <c r="F647" s="526"/>
      <c r="G647" s="272"/>
      <c r="H647" s="272"/>
      <c r="I647" s="526"/>
      <c r="J647" s="272"/>
      <c r="K647" s="272"/>
      <c r="L647" s="571">
        <f t="shared" si="199"/>
        <v>0</v>
      </c>
      <c r="M647" s="270">
        <f t="shared" si="188"/>
      </c>
      <c r="N647" s="271"/>
      <c r="O647" s="493"/>
      <c r="P647" s="281"/>
      <c r="Q647" s="351">
        <f t="shared" si="200"/>
        <v>0</v>
      </c>
      <c r="R647" s="494">
        <f t="shared" si="190"/>
        <v>0</v>
      </c>
      <c r="S647" s="271"/>
      <c r="T647" s="352"/>
      <c r="U647" s="357"/>
      <c r="V647" s="357"/>
      <c r="W647" s="357"/>
      <c r="X647" s="357"/>
      <c r="Y647" s="357"/>
      <c r="Z647" s="495"/>
      <c r="AA647" s="349">
        <f t="shared" si="189"/>
        <v>0</v>
      </c>
    </row>
    <row r="648" spans="1:27" ht="18.75" thickBot="1">
      <c r="A648" s="290">
        <v>135</v>
      </c>
      <c r="B648" s="139"/>
      <c r="C648" s="177">
        <v>1069</v>
      </c>
      <c r="D648" s="179" t="s">
        <v>342</v>
      </c>
      <c r="E648" s="539">
        <f t="shared" si="198"/>
        <v>0</v>
      </c>
      <c r="F648" s="526"/>
      <c r="G648" s="272"/>
      <c r="H648" s="272"/>
      <c r="I648" s="526"/>
      <c r="J648" s="272"/>
      <c r="K648" s="272"/>
      <c r="L648" s="571">
        <f t="shared" si="199"/>
        <v>0</v>
      </c>
      <c r="M648" s="270">
        <f t="shared" si="188"/>
      </c>
      <c r="N648" s="271"/>
      <c r="O648" s="493"/>
      <c r="P648" s="281"/>
      <c r="Q648" s="351">
        <f t="shared" si="200"/>
        <v>0</v>
      </c>
      <c r="R648" s="494">
        <f t="shared" si="190"/>
        <v>0</v>
      </c>
      <c r="S648" s="271"/>
      <c r="T648" s="493"/>
      <c r="U648" s="281"/>
      <c r="V648" s="501">
        <f>+IF(+(O648+P648)&gt;=L648,+P648,+(+L648-O648))</f>
        <v>0</v>
      </c>
      <c r="W648" s="351">
        <f>T648+U648-V648</f>
        <v>0</v>
      </c>
      <c r="X648" s="281"/>
      <c r="Y648" s="281"/>
      <c r="Z648" s="282"/>
      <c r="AA648" s="349">
        <f t="shared" si="189"/>
        <v>0</v>
      </c>
    </row>
    <row r="649" spans="1:27" ht="30.75" thickBot="1">
      <c r="A649" s="290">
        <v>140</v>
      </c>
      <c r="B649" s="144"/>
      <c r="C649" s="140">
        <v>1091</v>
      </c>
      <c r="D649" s="149" t="s">
        <v>343</v>
      </c>
      <c r="E649" s="539">
        <f t="shared" si="198"/>
        <v>0</v>
      </c>
      <c r="F649" s="526"/>
      <c r="G649" s="272"/>
      <c r="H649" s="272"/>
      <c r="I649" s="526"/>
      <c r="J649" s="272"/>
      <c r="K649" s="272"/>
      <c r="L649" s="571">
        <f t="shared" si="199"/>
        <v>0</v>
      </c>
      <c r="M649" s="270">
        <f t="shared" si="188"/>
      </c>
      <c r="N649" s="271"/>
      <c r="O649" s="493"/>
      <c r="P649" s="281"/>
      <c r="Q649" s="351">
        <f t="shared" si="200"/>
        <v>0</v>
      </c>
      <c r="R649" s="494">
        <f t="shared" si="190"/>
        <v>0</v>
      </c>
      <c r="S649" s="271"/>
      <c r="T649" s="493"/>
      <c r="U649" s="281"/>
      <c r="V649" s="501">
        <f>+IF(+(O649+P649)&gt;=L649,+P649,+(+L649-O649))</f>
        <v>0</v>
      </c>
      <c r="W649" s="351">
        <f>T649+U649-V649</f>
        <v>0</v>
      </c>
      <c r="X649" s="281"/>
      <c r="Y649" s="281"/>
      <c r="Z649" s="282"/>
      <c r="AA649" s="349">
        <f t="shared" si="189"/>
        <v>0</v>
      </c>
    </row>
    <row r="650" spans="1:27" ht="18.75" thickBot="1">
      <c r="A650" s="290">
        <v>145</v>
      </c>
      <c r="B650" s="139"/>
      <c r="C650" s="140">
        <v>1092</v>
      </c>
      <c r="D650" s="149" t="s">
        <v>492</v>
      </c>
      <c r="E650" s="539">
        <f t="shared" si="198"/>
        <v>0</v>
      </c>
      <c r="F650" s="526"/>
      <c r="G650" s="272"/>
      <c r="H650" s="272"/>
      <c r="I650" s="526"/>
      <c r="J650" s="272"/>
      <c r="K650" s="272"/>
      <c r="L650" s="571">
        <f t="shared" si="199"/>
        <v>0</v>
      </c>
      <c r="M650" s="270">
        <f t="shared" si="188"/>
      </c>
      <c r="N650" s="271"/>
      <c r="O650" s="493"/>
      <c r="P650" s="281"/>
      <c r="Q650" s="351">
        <f t="shared" si="200"/>
        <v>0</v>
      </c>
      <c r="R650" s="494">
        <f t="shared" si="190"/>
        <v>0</v>
      </c>
      <c r="S650" s="271"/>
      <c r="T650" s="352"/>
      <c r="U650" s="357"/>
      <c r="V650" s="357"/>
      <c r="W650" s="357"/>
      <c r="X650" s="357"/>
      <c r="Y650" s="357"/>
      <c r="Z650" s="495"/>
      <c r="AA650" s="349">
        <f t="shared" si="189"/>
        <v>0</v>
      </c>
    </row>
    <row r="651" spans="1:27" ht="18.75" thickBot="1">
      <c r="A651" s="290">
        <v>150</v>
      </c>
      <c r="B651" s="139"/>
      <c r="C651" s="146">
        <v>1098</v>
      </c>
      <c r="D651" s="150" t="s">
        <v>344</v>
      </c>
      <c r="E651" s="539">
        <f t="shared" si="198"/>
        <v>0</v>
      </c>
      <c r="F651" s="526"/>
      <c r="G651" s="272"/>
      <c r="H651" s="272"/>
      <c r="I651" s="526"/>
      <c r="J651" s="272"/>
      <c r="K651" s="272"/>
      <c r="L651" s="571">
        <f t="shared" si="199"/>
        <v>0</v>
      </c>
      <c r="M651" s="270">
        <f t="shared" si="188"/>
      </c>
      <c r="N651" s="271"/>
      <c r="O651" s="493"/>
      <c r="P651" s="281"/>
      <c r="Q651" s="351">
        <f t="shared" si="200"/>
        <v>0</v>
      </c>
      <c r="R651" s="494">
        <f t="shared" si="190"/>
        <v>0</v>
      </c>
      <c r="S651" s="271"/>
      <c r="T651" s="493"/>
      <c r="U651" s="281"/>
      <c r="V651" s="501">
        <f>+IF(+(O651+P651)&gt;=L651,+P651,+(+L651-O651))</f>
        <v>0</v>
      </c>
      <c r="W651" s="351">
        <f>T651+U651-V651</f>
        <v>0</v>
      </c>
      <c r="X651" s="281"/>
      <c r="Y651" s="281"/>
      <c r="Z651" s="282"/>
      <c r="AA651" s="349">
        <f t="shared" si="189"/>
        <v>0</v>
      </c>
    </row>
    <row r="652" spans="1:27" ht="18.75" thickBot="1">
      <c r="A652" s="290">
        <v>155</v>
      </c>
      <c r="B652" s="143">
        <v>1900</v>
      </c>
      <c r="C652" s="870" t="s">
        <v>414</v>
      </c>
      <c r="D652" s="870"/>
      <c r="E652" s="540">
        <f aca="true" t="shared" si="203" ref="E652:L652">SUM(E653:E655)</f>
        <v>0</v>
      </c>
      <c r="F652" s="353">
        <f t="shared" si="203"/>
        <v>0</v>
      </c>
      <c r="G652" s="279">
        <f t="shared" si="203"/>
        <v>0</v>
      </c>
      <c r="H652" s="279">
        <f>SUM(H653:H655)</f>
        <v>0</v>
      </c>
      <c r="I652" s="353">
        <f t="shared" si="203"/>
        <v>0</v>
      </c>
      <c r="J652" s="279">
        <f t="shared" si="203"/>
        <v>0</v>
      </c>
      <c r="K652" s="279">
        <f t="shared" si="203"/>
        <v>0</v>
      </c>
      <c r="L652" s="279">
        <f t="shared" si="203"/>
        <v>0</v>
      </c>
      <c r="M652" s="270">
        <f t="shared" si="188"/>
      </c>
      <c r="N652" s="271"/>
      <c r="O652" s="354">
        <f>SUM(O653:O655)</f>
        <v>0</v>
      </c>
      <c r="P652" s="355">
        <f>SUM(P653:P655)</f>
        <v>0</v>
      </c>
      <c r="Q652" s="496">
        <f>SUM(Q653:Q655)</f>
        <v>0</v>
      </c>
      <c r="R652" s="497">
        <f>SUM(R653:R655)</f>
        <v>0</v>
      </c>
      <c r="S652" s="271"/>
      <c r="T652" s="356"/>
      <c r="U652" s="367"/>
      <c r="V652" s="367"/>
      <c r="W652" s="367"/>
      <c r="X652" s="367"/>
      <c r="Y652" s="367"/>
      <c r="Z652" s="498"/>
      <c r="AA652" s="349">
        <f>W652-X652-Y652-Z652</f>
        <v>0</v>
      </c>
    </row>
    <row r="653" spans="1:27" ht="18.75" thickBot="1">
      <c r="A653" s="290">
        <v>160</v>
      </c>
      <c r="B653" s="139"/>
      <c r="C653" s="148">
        <v>1901</v>
      </c>
      <c r="D653" s="141" t="s">
        <v>415</v>
      </c>
      <c r="E653" s="539">
        <f>F653+G653+H653</f>
        <v>0</v>
      </c>
      <c r="F653" s="526"/>
      <c r="G653" s="272"/>
      <c r="H653" s="272"/>
      <c r="I653" s="526"/>
      <c r="J653" s="272"/>
      <c r="K653" s="272"/>
      <c r="L653" s="571">
        <f>I653+J653+K653</f>
        <v>0</v>
      </c>
      <c r="M653" s="270">
        <f t="shared" si="188"/>
      </c>
      <c r="N653" s="271"/>
      <c r="O653" s="493"/>
      <c r="P653" s="281"/>
      <c r="Q653" s="351">
        <f>L653</f>
        <v>0</v>
      </c>
      <c r="R653" s="494">
        <f>O653+P653-Q653</f>
        <v>0</v>
      </c>
      <c r="S653" s="271"/>
      <c r="T653" s="352"/>
      <c r="U653" s="357"/>
      <c r="V653" s="357"/>
      <c r="W653" s="357"/>
      <c r="X653" s="357"/>
      <c r="Y653" s="357"/>
      <c r="Z653" s="495"/>
      <c r="AA653" s="349">
        <f>W653-X653-Y653-Z653</f>
        <v>0</v>
      </c>
    </row>
    <row r="654" spans="1:27" ht="18.75" thickBot="1">
      <c r="A654" s="290">
        <v>165</v>
      </c>
      <c r="B654" s="139"/>
      <c r="C654" s="140">
        <v>1981</v>
      </c>
      <c r="D654" s="142" t="s">
        <v>416</v>
      </c>
      <c r="E654" s="539">
        <f>F654+G654+H654</f>
        <v>0</v>
      </c>
      <c r="F654" s="526"/>
      <c r="G654" s="272"/>
      <c r="H654" s="272"/>
      <c r="I654" s="526"/>
      <c r="J654" s="272"/>
      <c r="K654" s="272"/>
      <c r="L654" s="571">
        <f>I654+J654+K654</f>
        <v>0</v>
      </c>
      <c r="M654" s="270">
        <f t="shared" si="188"/>
      </c>
      <c r="N654" s="271"/>
      <c r="O654" s="493"/>
      <c r="P654" s="281"/>
      <c r="Q654" s="351">
        <f>L654</f>
        <v>0</v>
      </c>
      <c r="R654" s="494">
        <f>O654+P654-Q654</f>
        <v>0</v>
      </c>
      <c r="S654" s="271"/>
      <c r="T654" s="352"/>
      <c r="U654" s="357"/>
      <c r="V654" s="357"/>
      <c r="W654" s="357"/>
      <c r="X654" s="357"/>
      <c r="Y654" s="357"/>
      <c r="Z654" s="495"/>
      <c r="AA654" s="349">
        <f>W654-X654-Y654-Z654</f>
        <v>0</v>
      </c>
    </row>
    <row r="655" spans="1:27" ht="18.75" thickBot="1">
      <c r="A655" s="290">
        <v>175</v>
      </c>
      <c r="B655" s="139"/>
      <c r="C655" s="146">
        <v>1991</v>
      </c>
      <c r="D655" s="145" t="s">
        <v>417</v>
      </c>
      <c r="E655" s="539">
        <f>F655+G655+H655</f>
        <v>0</v>
      </c>
      <c r="F655" s="526"/>
      <c r="G655" s="272"/>
      <c r="H655" s="272"/>
      <c r="I655" s="526"/>
      <c r="J655" s="272"/>
      <c r="K655" s="272"/>
      <c r="L655" s="571">
        <f>I655+J655+K655</f>
        <v>0</v>
      </c>
      <c r="M655" s="270">
        <f t="shared" si="188"/>
      </c>
      <c r="N655" s="271"/>
      <c r="O655" s="493"/>
      <c r="P655" s="281"/>
      <c r="Q655" s="351">
        <f>L655</f>
        <v>0</v>
      </c>
      <c r="R655" s="494">
        <f>O655+P655-Q655</f>
        <v>0</v>
      </c>
      <c r="S655" s="271"/>
      <c r="T655" s="352"/>
      <c r="U655" s="357"/>
      <c r="V655" s="357"/>
      <c r="W655" s="357"/>
      <c r="X655" s="357"/>
      <c r="Y655" s="357"/>
      <c r="Z655" s="495"/>
      <c r="AA655" s="349">
        <f>W655-X655-Y655-Z655</f>
        <v>0</v>
      </c>
    </row>
    <row r="656" spans="1:27" ht="18.75" thickBot="1">
      <c r="A656" s="290">
        <v>180</v>
      </c>
      <c r="B656" s="143">
        <v>2100</v>
      </c>
      <c r="C656" s="870" t="s">
        <v>1286</v>
      </c>
      <c r="D656" s="870"/>
      <c r="E656" s="540">
        <f aca="true" t="shared" si="204" ref="E656:L656">SUM(E657:E661)</f>
        <v>0</v>
      </c>
      <c r="F656" s="353">
        <f t="shared" si="204"/>
        <v>0</v>
      </c>
      <c r="G656" s="279">
        <f t="shared" si="204"/>
        <v>0</v>
      </c>
      <c r="H656" s="279">
        <f>SUM(H657:H661)</f>
        <v>0</v>
      </c>
      <c r="I656" s="353">
        <f t="shared" si="204"/>
        <v>0</v>
      </c>
      <c r="J656" s="279">
        <f t="shared" si="204"/>
        <v>0</v>
      </c>
      <c r="K656" s="279">
        <f t="shared" si="204"/>
        <v>0</v>
      </c>
      <c r="L656" s="279">
        <f t="shared" si="204"/>
        <v>0</v>
      </c>
      <c r="M656" s="270">
        <f t="shared" si="188"/>
      </c>
      <c r="N656" s="271"/>
      <c r="O656" s="354">
        <f>SUM(O657:O661)</f>
        <v>0</v>
      </c>
      <c r="P656" s="355">
        <f>SUM(P657:P661)</f>
        <v>0</v>
      </c>
      <c r="Q656" s="496">
        <f>SUM(Q657:Q661)</f>
        <v>0</v>
      </c>
      <c r="R656" s="497">
        <f>SUM(R657:R661)</f>
        <v>0</v>
      </c>
      <c r="S656" s="271"/>
      <c r="T656" s="356"/>
      <c r="U656" s="367"/>
      <c r="V656" s="367"/>
      <c r="W656" s="367"/>
      <c r="X656" s="367"/>
      <c r="Y656" s="367"/>
      <c r="Z656" s="498"/>
      <c r="AA656" s="349">
        <f t="shared" si="189"/>
        <v>0</v>
      </c>
    </row>
    <row r="657" spans="1:27" ht="18.75" thickBot="1">
      <c r="A657" s="290">
        <v>185</v>
      </c>
      <c r="B657" s="139"/>
      <c r="C657" s="148">
        <v>2110</v>
      </c>
      <c r="D657" s="151" t="s">
        <v>345</v>
      </c>
      <c r="E657" s="539">
        <f>F657+G657+H657</f>
        <v>0</v>
      </c>
      <c r="F657" s="526"/>
      <c r="G657" s="272"/>
      <c r="H657" s="272"/>
      <c r="I657" s="526"/>
      <c r="J657" s="272"/>
      <c r="K657" s="272"/>
      <c r="L657" s="571">
        <f>I657+J657+K657</f>
        <v>0</v>
      </c>
      <c r="M657" s="270">
        <f t="shared" si="188"/>
      </c>
      <c r="N657" s="271"/>
      <c r="O657" s="493"/>
      <c r="P657" s="281"/>
      <c r="Q657" s="351">
        <f>L657</f>
        <v>0</v>
      </c>
      <c r="R657" s="494">
        <f t="shared" si="190"/>
        <v>0</v>
      </c>
      <c r="S657" s="271"/>
      <c r="T657" s="352"/>
      <c r="U657" s="357"/>
      <c r="V657" s="357"/>
      <c r="W657" s="357"/>
      <c r="X657" s="357"/>
      <c r="Y657" s="357"/>
      <c r="Z657" s="495"/>
      <c r="AA657" s="349">
        <f t="shared" si="189"/>
        <v>0</v>
      </c>
    </row>
    <row r="658" spans="1:27" ht="18.75" thickBot="1">
      <c r="A658" s="290">
        <v>190</v>
      </c>
      <c r="B658" s="180"/>
      <c r="C658" s="140">
        <v>2120</v>
      </c>
      <c r="D658" s="168" t="s">
        <v>346</v>
      </c>
      <c r="E658" s="539">
        <f>F658+G658+H658</f>
        <v>0</v>
      </c>
      <c r="F658" s="526"/>
      <c r="G658" s="272"/>
      <c r="H658" s="272"/>
      <c r="I658" s="526"/>
      <c r="J658" s="272"/>
      <c r="K658" s="272"/>
      <c r="L658" s="571">
        <f>I658+J658+K658</f>
        <v>0</v>
      </c>
      <c r="M658" s="270">
        <f t="shared" si="188"/>
      </c>
      <c r="N658" s="271"/>
      <c r="O658" s="493"/>
      <c r="P658" s="281"/>
      <c r="Q658" s="351">
        <f>L658</f>
        <v>0</v>
      </c>
      <c r="R658" s="494">
        <f t="shared" si="190"/>
        <v>0</v>
      </c>
      <c r="S658" s="271"/>
      <c r="T658" s="352"/>
      <c r="U658" s="357"/>
      <c r="V658" s="357"/>
      <c r="W658" s="357"/>
      <c r="X658" s="357"/>
      <c r="Y658" s="357"/>
      <c r="Z658" s="495"/>
      <c r="AA658" s="349">
        <f t="shared" si="189"/>
        <v>0</v>
      </c>
    </row>
    <row r="659" spans="1:27" ht="18.75" thickBot="1">
      <c r="A659" s="290">
        <v>200</v>
      </c>
      <c r="B659" s="180"/>
      <c r="C659" s="140">
        <v>2125</v>
      </c>
      <c r="D659" s="162" t="s">
        <v>1276</v>
      </c>
      <c r="E659" s="539">
        <f>F659+G659+H659</f>
        <v>0</v>
      </c>
      <c r="F659" s="526"/>
      <c r="G659" s="272"/>
      <c r="H659" s="272"/>
      <c r="I659" s="526"/>
      <c r="J659" s="272"/>
      <c r="K659" s="272"/>
      <c r="L659" s="571">
        <f>I659+J659+K659</f>
        <v>0</v>
      </c>
      <c r="M659" s="270">
        <f t="shared" si="188"/>
      </c>
      <c r="N659" s="271"/>
      <c r="O659" s="493"/>
      <c r="P659" s="281"/>
      <c r="Q659" s="351">
        <f>L659</f>
        <v>0</v>
      </c>
      <c r="R659" s="494">
        <f t="shared" si="190"/>
        <v>0</v>
      </c>
      <c r="S659" s="271"/>
      <c r="T659" s="352"/>
      <c r="U659" s="357"/>
      <c r="V659" s="357"/>
      <c r="W659" s="357"/>
      <c r="X659" s="357"/>
      <c r="Y659" s="357"/>
      <c r="Z659" s="495"/>
      <c r="AA659" s="349">
        <f t="shared" si="189"/>
        <v>0</v>
      </c>
    </row>
    <row r="660" spans="1:27" ht="18.75" thickBot="1">
      <c r="A660" s="290">
        <v>200</v>
      </c>
      <c r="B660" s="147"/>
      <c r="C660" s="140">
        <v>2140</v>
      </c>
      <c r="D660" s="168" t="s">
        <v>348</v>
      </c>
      <c r="E660" s="539">
        <f>F660+G660+H660</f>
        <v>0</v>
      </c>
      <c r="F660" s="526"/>
      <c r="G660" s="272"/>
      <c r="H660" s="272"/>
      <c r="I660" s="526"/>
      <c r="J660" s="272"/>
      <c r="K660" s="272"/>
      <c r="L660" s="571">
        <f>I660+J660+K660</f>
        <v>0</v>
      </c>
      <c r="M660" s="270">
        <f t="shared" si="188"/>
      </c>
      <c r="N660" s="271"/>
      <c r="O660" s="493"/>
      <c r="P660" s="281"/>
      <c r="Q660" s="351">
        <f>L660</f>
        <v>0</v>
      </c>
      <c r="R660" s="494">
        <f t="shared" si="190"/>
        <v>0</v>
      </c>
      <c r="S660" s="271"/>
      <c r="T660" s="352"/>
      <c r="U660" s="357"/>
      <c r="V660" s="357"/>
      <c r="W660" s="357"/>
      <c r="X660" s="357"/>
      <c r="Y660" s="357"/>
      <c r="Z660" s="495"/>
      <c r="AA660" s="349">
        <f t="shared" si="189"/>
        <v>0</v>
      </c>
    </row>
    <row r="661" spans="1:27" ht="18.75" thickBot="1">
      <c r="A661" s="290">
        <v>205</v>
      </c>
      <c r="B661" s="139"/>
      <c r="C661" s="146">
        <v>2190</v>
      </c>
      <c r="D661" s="609" t="s">
        <v>349</v>
      </c>
      <c r="E661" s="539">
        <f>F661+G661+H661</f>
        <v>0</v>
      </c>
      <c r="F661" s="526"/>
      <c r="G661" s="272"/>
      <c r="H661" s="272"/>
      <c r="I661" s="526"/>
      <c r="J661" s="272"/>
      <c r="K661" s="272"/>
      <c r="L661" s="571">
        <f>I661+J661+K661</f>
        <v>0</v>
      </c>
      <c r="M661" s="270">
        <f t="shared" si="188"/>
      </c>
      <c r="N661" s="271"/>
      <c r="O661" s="493"/>
      <c r="P661" s="281"/>
      <c r="Q661" s="351">
        <f>L661</f>
        <v>0</v>
      </c>
      <c r="R661" s="494">
        <f t="shared" si="190"/>
        <v>0</v>
      </c>
      <c r="S661" s="271"/>
      <c r="T661" s="352"/>
      <c r="U661" s="357"/>
      <c r="V661" s="357"/>
      <c r="W661" s="357"/>
      <c r="X661" s="357"/>
      <c r="Y661" s="357"/>
      <c r="Z661" s="495"/>
      <c r="AA661" s="349">
        <f t="shared" si="189"/>
        <v>0</v>
      </c>
    </row>
    <row r="662" spans="1:27" ht="18.75" thickBot="1">
      <c r="A662" s="290">
        <v>210</v>
      </c>
      <c r="B662" s="143">
        <v>2200</v>
      </c>
      <c r="C662" s="870" t="s">
        <v>350</v>
      </c>
      <c r="D662" s="870"/>
      <c r="E662" s="540">
        <f aca="true" t="shared" si="205" ref="E662:L662">SUM(E663:E664)</f>
        <v>0</v>
      </c>
      <c r="F662" s="353">
        <f t="shared" si="205"/>
        <v>0</v>
      </c>
      <c r="G662" s="279">
        <f t="shared" si="205"/>
        <v>0</v>
      </c>
      <c r="H662" s="279">
        <f>SUM(H663:H664)</f>
        <v>0</v>
      </c>
      <c r="I662" s="353">
        <f t="shared" si="205"/>
        <v>0</v>
      </c>
      <c r="J662" s="279">
        <f t="shared" si="205"/>
        <v>0</v>
      </c>
      <c r="K662" s="279">
        <f t="shared" si="205"/>
        <v>0</v>
      </c>
      <c r="L662" s="279">
        <f t="shared" si="205"/>
        <v>0</v>
      </c>
      <c r="M662" s="270">
        <f t="shared" si="188"/>
      </c>
      <c r="N662" s="271"/>
      <c r="O662" s="354">
        <f>SUM(O663:O664)</f>
        <v>0</v>
      </c>
      <c r="P662" s="355">
        <f>SUM(P663:P664)</f>
        <v>0</v>
      </c>
      <c r="Q662" s="496">
        <f>SUM(Q663:Q664)</f>
        <v>0</v>
      </c>
      <c r="R662" s="497">
        <f>SUM(R663:R664)</f>
        <v>0</v>
      </c>
      <c r="S662" s="271"/>
      <c r="T662" s="356"/>
      <c r="U662" s="367"/>
      <c r="V662" s="367"/>
      <c r="W662" s="367"/>
      <c r="X662" s="367"/>
      <c r="Y662" s="367"/>
      <c r="Z662" s="498"/>
      <c r="AA662" s="349">
        <f t="shared" si="189"/>
        <v>0</v>
      </c>
    </row>
    <row r="663" spans="1:27" ht="18.75" thickBot="1">
      <c r="A663" s="290">
        <v>215</v>
      </c>
      <c r="B663" s="139"/>
      <c r="C663" s="140">
        <v>2221</v>
      </c>
      <c r="D663" s="142" t="s">
        <v>1668</v>
      </c>
      <c r="E663" s="539">
        <f aca="true" t="shared" si="206" ref="E663:E668">F663+G663+H663</f>
        <v>0</v>
      </c>
      <c r="F663" s="526"/>
      <c r="G663" s="272"/>
      <c r="H663" s="272"/>
      <c r="I663" s="526"/>
      <c r="J663" s="272"/>
      <c r="K663" s="272"/>
      <c r="L663" s="571">
        <f aca="true" t="shared" si="207" ref="L663:L668">I663+J663+K663</f>
        <v>0</v>
      </c>
      <c r="M663" s="270">
        <f t="shared" si="188"/>
      </c>
      <c r="N663" s="271"/>
      <c r="O663" s="493"/>
      <c r="P663" s="281"/>
      <c r="Q663" s="351">
        <f aca="true" t="shared" si="208" ref="Q663:Q668">L663</f>
        <v>0</v>
      </c>
      <c r="R663" s="494">
        <f aca="true" t="shared" si="209" ref="R663:R668">O663+P663-Q663</f>
        <v>0</v>
      </c>
      <c r="S663" s="271"/>
      <c r="T663" s="352"/>
      <c r="U663" s="357"/>
      <c r="V663" s="357"/>
      <c r="W663" s="357"/>
      <c r="X663" s="357"/>
      <c r="Y663" s="357"/>
      <c r="Z663" s="495"/>
      <c r="AA663" s="349">
        <f t="shared" si="189"/>
        <v>0</v>
      </c>
    </row>
    <row r="664" spans="1:27" ht="18.75" thickBot="1">
      <c r="A664" s="289">
        <v>220</v>
      </c>
      <c r="B664" s="139"/>
      <c r="C664" s="146">
        <v>2224</v>
      </c>
      <c r="D664" s="145" t="s">
        <v>351</v>
      </c>
      <c r="E664" s="539">
        <f t="shared" si="206"/>
        <v>0</v>
      </c>
      <c r="F664" s="526"/>
      <c r="G664" s="272"/>
      <c r="H664" s="272"/>
      <c r="I664" s="526"/>
      <c r="J664" s="272"/>
      <c r="K664" s="272"/>
      <c r="L664" s="571">
        <f t="shared" si="207"/>
        <v>0</v>
      </c>
      <c r="M664" s="270">
        <f t="shared" si="188"/>
      </c>
      <c r="N664" s="271"/>
      <c r="O664" s="493"/>
      <c r="P664" s="281"/>
      <c r="Q664" s="351">
        <f t="shared" si="208"/>
        <v>0</v>
      </c>
      <c r="R664" s="494">
        <f t="shared" si="209"/>
        <v>0</v>
      </c>
      <c r="S664" s="271"/>
      <c r="T664" s="352"/>
      <c r="U664" s="357"/>
      <c r="V664" s="357"/>
      <c r="W664" s="357"/>
      <c r="X664" s="357"/>
      <c r="Y664" s="357"/>
      <c r="Z664" s="495"/>
      <c r="AA664" s="349">
        <f t="shared" si="189"/>
        <v>0</v>
      </c>
    </row>
    <row r="665" spans="1:27" ht="18.75" thickBot="1">
      <c r="A665" s="290">
        <v>225</v>
      </c>
      <c r="B665" s="143">
        <v>2500</v>
      </c>
      <c r="C665" s="905" t="s">
        <v>352</v>
      </c>
      <c r="D665" s="905"/>
      <c r="E665" s="539">
        <f t="shared" si="206"/>
        <v>0</v>
      </c>
      <c r="F665" s="528"/>
      <c r="G665" s="285"/>
      <c r="H665" s="285"/>
      <c r="I665" s="528"/>
      <c r="J665" s="285"/>
      <c r="K665" s="285"/>
      <c r="L665" s="571">
        <f t="shared" si="207"/>
        <v>0</v>
      </c>
      <c r="M665" s="270">
        <f t="shared" si="188"/>
      </c>
      <c r="N665" s="271"/>
      <c r="O665" s="500"/>
      <c r="P665" s="283"/>
      <c r="Q665" s="351">
        <f t="shared" si="208"/>
        <v>0</v>
      </c>
      <c r="R665" s="494">
        <f t="shared" si="209"/>
        <v>0</v>
      </c>
      <c r="S665" s="271"/>
      <c r="T665" s="356"/>
      <c r="U665" s="367"/>
      <c r="V665" s="357"/>
      <c r="W665" s="357"/>
      <c r="X665" s="367"/>
      <c r="Y665" s="357"/>
      <c r="Z665" s="495"/>
      <c r="AA665" s="349">
        <f t="shared" si="189"/>
        <v>0</v>
      </c>
    </row>
    <row r="666" spans="1:27" ht="18.75" thickBot="1">
      <c r="A666" s="290">
        <v>230</v>
      </c>
      <c r="B666" s="143">
        <v>2600</v>
      </c>
      <c r="C666" s="906" t="s">
        <v>353</v>
      </c>
      <c r="D666" s="932"/>
      <c r="E666" s="539">
        <f t="shared" si="206"/>
        <v>0</v>
      </c>
      <c r="F666" s="528"/>
      <c r="G666" s="285"/>
      <c r="H666" s="285"/>
      <c r="I666" s="528"/>
      <c r="J666" s="285"/>
      <c r="K666" s="285"/>
      <c r="L666" s="571">
        <f t="shared" si="207"/>
        <v>0</v>
      </c>
      <c r="M666" s="270">
        <f t="shared" si="188"/>
      </c>
      <c r="N666" s="271"/>
      <c r="O666" s="500"/>
      <c r="P666" s="283"/>
      <c r="Q666" s="351">
        <f t="shared" si="208"/>
        <v>0</v>
      </c>
      <c r="R666" s="494">
        <f t="shared" si="209"/>
        <v>0</v>
      </c>
      <c r="S666" s="271"/>
      <c r="T666" s="356"/>
      <c r="U666" s="367"/>
      <c r="V666" s="357"/>
      <c r="W666" s="357"/>
      <c r="X666" s="367"/>
      <c r="Y666" s="357"/>
      <c r="Z666" s="495"/>
      <c r="AA666" s="349">
        <f t="shared" si="189"/>
        <v>0</v>
      </c>
    </row>
    <row r="667" spans="1:27" ht="18.75" thickBot="1">
      <c r="A667" s="290">
        <v>245</v>
      </c>
      <c r="B667" s="143">
        <v>2700</v>
      </c>
      <c r="C667" s="906" t="s">
        <v>354</v>
      </c>
      <c r="D667" s="932"/>
      <c r="E667" s="539">
        <f t="shared" si="206"/>
        <v>0</v>
      </c>
      <c r="F667" s="528"/>
      <c r="G667" s="285"/>
      <c r="H667" s="285"/>
      <c r="I667" s="528"/>
      <c r="J667" s="285"/>
      <c r="K667" s="285"/>
      <c r="L667" s="571">
        <f t="shared" si="207"/>
        <v>0</v>
      </c>
      <c r="M667" s="270">
        <f t="shared" si="188"/>
      </c>
      <c r="N667" s="271"/>
      <c r="O667" s="500"/>
      <c r="P667" s="283"/>
      <c r="Q667" s="351">
        <f t="shared" si="208"/>
        <v>0</v>
      </c>
      <c r="R667" s="494">
        <f t="shared" si="209"/>
        <v>0</v>
      </c>
      <c r="S667" s="271"/>
      <c r="T667" s="356"/>
      <c r="U667" s="367"/>
      <c r="V667" s="357"/>
      <c r="W667" s="357"/>
      <c r="X667" s="367"/>
      <c r="Y667" s="357"/>
      <c r="Z667" s="495"/>
      <c r="AA667" s="349">
        <f t="shared" si="189"/>
        <v>0</v>
      </c>
    </row>
    <row r="668" spans="1:27" ht="18.75" thickBot="1">
      <c r="A668" s="289">
        <v>220</v>
      </c>
      <c r="B668" s="143">
        <v>2800</v>
      </c>
      <c r="C668" s="906" t="s">
        <v>355</v>
      </c>
      <c r="D668" s="932"/>
      <c r="E668" s="539">
        <f t="shared" si="206"/>
        <v>0</v>
      </c>
      <c r="F668" s="528"/>
      <c r="G668" s="285"/>
      <c r="H668" s="285"/>
      <c r="I668" s="528"/>
      <c r="J668" s="285"/>
      <c r="K668" s="285"/>
      <c r="L668" s="571">
        <f t="shared" si="207"/>
        <v>0</v>
      </c>
      <c r="M668" s="270">
        <f t="shared" si="188"/>
      </c>
      <c r="N668" s="271"/>
      <c r="O668" s="500"/>
      <c r="P668" s="283"/>
      <c r="Q668" s="351">
        <f t="shared" si="208"/>
        <v>0</v>
      </c>
      <c r="R668" s="494">
        <f t="shared" si="209"/>
        <v>0</v>
      </c>
      <c r="S668" s="271"/>
      <c r="T668" s="356"/>
      <c r="U668" s="367"/>
      <c r="V668" s="357"/>
      <c r="W668" s="357"/>
      <c r="X668" s="367"/>
      <c r="Y668" s="357"/>
      <c r="Z668" s="495"/>
      <c r="AA668" s="349">
        <f t="shared" si="189"/>
        <v>0</v>
      </c>
    </row>
    <row r="669" spans="1:27" ht="18.75" thickBot="1">
      <c r="A669" s="290">
        <v>225</v>
      </c>
      <c r="B669" s="143">
        <v>2900</v>
      </c>
      <c r="C669" s="904" t="s">
        <v>356</v>
      </c>
      <c r="D669" s="931"/>
      <c r="E669" s="540">
        <f aca="true" t="shared" si="210" ref="E669:L669">SUM(E670:E675)</f>
        <v>0</v>
      </c>
      <c r="F669" s="353">
        <f t="shared" si="210"/>
        <v>0</v>
      </c>
      <c r="G669" s="279">
        <f t="shared" si="210"/>
        <v>0</v>
      </c>
      <c r="H669" s="279">
        <f>SUM(H670:H675)</f>
        <v>0</v>
      </c>
      <c r="I669" s="353">
        <f t="shared" si="210"/>
        <v>0</v>
      </c>
      <c r="J669" s="279">
        <f t="shared" si="210"/>
        <v>0</v>
      </c>
      <c r="K669" s="279">
        <f t="shared" si="210"/>
        <v>0</v>
      </c>
      <c r="L669" s="279">
        <f t="shared" si="210"/>
        <v>0</v>
      </c>
      <c r="M669" s="270">
        <f t="shared" si="188"/>
      </c>
      <c r="N669" s="271"/>
      <c r="O669" s="354">
        <f>SUM(O670:O675)</f>
        <v>0</v>
      </c>
      <c r="P669" s="355">
        <f>SUM(P670:P675)</f>
        <v>0</v>
      </c>
      <c r="Q669" s="496">
        <f>SUM(Q670:Q675)</f>
        <v>0</v>
      </c>
      <c r="R669" s="497">
        <f>SUM(R670:R675)</f>
        <v>0</v>
      </c>
      <c r="S669" s="271"/>
      <c r="T669" s="356"/>
      <c r="U669" s="367"/>
      <c r="V669" s="367"/>
      <c r="W669" s="367"/>
      <c r="X669" s="367"/>
      <c r="Y669" s="367"/>
      <c r="Z669" s="498"/>
      <c r="AA669" s="349">
        <f t="shared" si="189"/>
        <v>0</v>
      </c>
    </row>
    <row r="670" spans="1:27" ht="18.75" thickBot="1">
      <c r="A670" s="290">
        <v>230</v>
      </c>
      <c r="B670" s="181"/>
      <c r="C670" s="148">
        <v>2920</v>
      </c>
      <c r="D670" s="360" t="s">
        <v>357</v>
      </c>
      <c r="E670" s="539">
        <f aca="true" t="shared" si="211" ref="E670:E675">F670+G670+H670</f>
        <v>0</v>
      </c>
      <c r="F670" s="526"/>
      <c r="G670" s="272"/>
      <c r="H670" s="272"/>
      <c r="I670" s="526"/>
      <c r="J670" s="272"/>
      <c r="K670" s="272"/>
      <c r="L670" s="571">
        <f aca="true" t="shared" si="212" ref="L670:L675">I670+J670+K670</f>
        <v>0</v>
      </c>
      <c r="M670" s="270">
        <f t="shared" si="188"/>
      </c>
      <c r="N670" s="271"/>
      <c r="O670" s="493"/>
      <c r="P670" s="281"/>
      <c r="Q670" s="351">
        <f aca="true" t="shared" si="213" ref="Q670:Q675">L670</f>
        <v>0</v>
      </c>
      <c r="R670" s="494">
        <f aca="true" t="shared" si="214" ref="R670:R675">O670+P670-Q670</f>
        <v>0</v>
      </c>
      <c r="S670" s="271"/>
      <c r="T670" s="352"/>
      <c r="U670" s="357"/>
      <c r="V670" s="357"/>
      <c r="W670" s="357"/>
      <c r="X670" s="357"/>
      <c r="Y670" s="357"/>
      <c r="Z670" s="495"/>
      <c r="AA670" s="349">
        <f t="shared" si="189"/>
        <v>0</v>
      </c>
    </row>
    <row r="671" spans="1:27" ht="36" customHeight="1" thickBot="1">
      <c r="A671" s="290">
        <v>235</v>
      </c>
      <c r="B671" s="181"/>
      <c r="C671" s="177">
        <v>2969</v>
      </c>
      <c r="D671" s="361" t="s">
        <v>358</v>
      </c>
      <c r="E671" s="539">
        <f t="shared" si="211"/>
        <v>0</v>
      </c>
      <c r="F671" s="526"/>
      <c r="G671" s="272"/>
      <c r="H671" s="272"/>
      <c r="I671" s="526"/>
      <c r="J671" s="272"/>
      <c r="K671" s="272"/>
      <c r="L671" s="571">
        <f t="shared" si="212"/>
        <v>0</v>
      </c>
      <c r="M671" s="270">
        <f t="shared" si="188"/>
      </c>
      <c r="N671" s="271"/>
      <c r="O671" s="493"/>
      <c r="P671" s="281"/>
      <c r="Q671" s="351">
        <f t="shared" si="213"/>
        <v>0</v>
      </c>
      <c r="R671" s="494">
        <f t="shared" si="214"/>
        <v>0</v>
      </c>
      <c r="S671" s="271"/>
      <c r="T671" s="352"/>
      <c r="U671" s="357"/>
      <c r="V671" s="357"/>
      <c r="W671" s="357"/>
      <c r="X671" s="357"/>
      <c r="Y671" s="357"/>
      <c r="Z671" s="495"/>
      <c r="AA671" s="349">
        <f t="shared" si="189"/>
        <v>0</v>
      </c>
    </row>
    <row r="672" spans="1:27" ht="32.25" thickBot="1">
      <c r="A672" s="290">
        <v>240</v>
      </c>
      <c r="B672" s="181"/>
      <c r="C672" s="177">
        <v>2970</v>
      </c>
      <c r="D672" s="361" t="s">
        <v>359</v>
      </c>
      <c r="E672" s="539">
        <f t="shared" si="211"/>
        <v>0</v>
      </c>
      <c r="F672" s="526"/>
      <c r="G672" s="272"/>
      <c r="H672" s="272"/>
      <c r="I672" s="526"/>
      <c r="J672" s="272"/>
      <c r="K672" s="272"/>
      <c r="L672" s="571">
        <f t="shared" si="212"/>
        <v>0</v>
      </c>
      <c r="M672" s="270">
        <f t="shared" si="188"/>
      </c>
      <c r="N672" s="271"/>
      <c r="O672" s="493"/>
      <c r="P672" s="281"/>
      <c r="Q672" s="351">
        <f t="shared" si="213"/>
        <v>0</v>
      </c>
      <c r="R672" s="494">
        <f t="shared" si="214"/>
        <v>0</v>
      </c>
      <c r="S672" s="271"/>
      <c r="T672" s="352"/>
      <c r="U672" s="357"/>
      <c r="V672" s="357"/>
      <c r="W672" s="357"/>
      <c r="X672" s="357"/>
      <c r="Y672" s="357"/>
      <c r="Z672" s="495"/>
      <c r="AA672" s="349">
        <f t="shared" si="189"/>
        <v>0</v>
      </c>
    </row>
    <row r="673" spans="1:27" ht="18.75" thickBot="1">
      <c r="A673" s="290">
        <v>245</v>
      </c>
      <c r="B673" s="181"/>
      <c r="C673" s="175">
        <v>2989</v>
      </c>
      <c r="D673" s="362" t="s">
        <v>360</v>
      </c>
      <c r="E673" s="539">
        <f t="shared" si="211"/>
        <v>0</v>
      </c>
      <c r="F673" s="526"/>
      <c r="G673" s="272"/>
      <c r="H673" s="272"/>
      <c r="I673" s="526"/>
      <c r="J673" s="272"/>
      <c r="K673" s="272"/>
      <c r="L673" s="571">
        <f t="shared" si="212"/>
        <v>0</v>
      </c>
      <c r="M673" s="270">
        <f t="shared" si="188"/>
      </c>
      <c r="N673" s="271"/>
      <c r="O673" s="493"/>
      <c r="P673" s="281"/>
      <c r="Q673" s="351">
        <f t="shared" si="213"/>
        <v>0</v>
      </c>
      <c r="R673" s="494">
        <f t="shared" si="214"/>
        <v>0</v>
      </c>
      <c r="S673" s="271"/>
      <c r="T673" s="352"/>
      <c r="U673" s="357"/>
      <c r="V673" s="357"/>
      <c r="W673" s="357"/>
      <c r="X673" s="357"/>
      <c r="Y673" s="357"/>
      <c r="Z673" s="495"/>
      <c r="AA673" s="349">
        <f t="shared" si="189"/>
        <v>0</v>
      </c>
    </row>
    <row r="674" spans="1:27" ht="18.75" thickBot="1">
      <c r="A674" s="289">
        <v>250</v>
      </c>
      <c r="B674" s="139"/>
      <c r="C674" s="140">
        <v>2991</v>
      </c>
      <c r="D674" s="363" t="s">
        <v>361</v>
      </c>
      <c r="E674" s="539">
        <f t="shared" si="211"/>
        <v>0</v>
      </c>
      <c r="F674" s="526"/>
      <c r="G674" s="272"/>
      <c r="H674" s="272"/>
      <c r="I674" s="526"/>
      <c r="J674" s="272"/>
      <c r="K674" s="272"/>
      <c r="L674" s="571">
        <f t="shared" si="212"/>
        <v>0</v>
      </c>
      <c r="M674" s="270">
        <f t="shared" si="188"/>
      </c>
      <c r="N674" s="271"/>
      <c r="O674" s="493"/>
      <c r="P674" s="281"/>
      <c r="Q674" s="351">
        <f t="shared" si="213"/>
        <v>0</v>
      </c>
      <c r="R674" s="494">
        <f t="shared" si="214"/>
        <v>0</v>
      </c>
      <c r="S674" s="271"/>
      <c r="T674" s="352"/>
      <c r="U674" s="357"/>
      <c r="V674" s="357"/>
      <c r="W674" s="357"/>
      <c r="X674" s="357"/>
      <c r="Y674" s="357"/>
      <c r="Z674" s="495"/>
      <c r="AA674" s="349">
        <f t="shared" si="189"/>
        <v>0</v>
      </c>
    </row>
    <row r="675" spans="1:27" ht="18.75" thickBot="1">
      <c r="A675" s="290">
        <v>255</v>
      </c>
      <c r="B675" s="139"/>
      <c r="C675" s="146">
        <v>2992</v>
      </c>
      <c r="D675" s="159" t="s">
        <v>362</v>
      </c>
      <c r="E675" s="539">
        <f t="shared" si="211"/>
        <v>0</v>
      </c>
      <c r="F675" s="526"/>
      <c r="G675" s="272"/>
      <c r="H675" s="272"/>
      <c r="I675" s="526"/>
      <c r="J675" s="272"/>
      <c r="K675" s="272"/>
      <c r="L675" s="571">
        <f t="shared" si="212"/>
        <v>0</v>
      </c>
      <c r="M675" s="270">
        <f t="shared" si="188"/>
      </c>
      <c r="N675" s="271"/>
      <c r="O675" s="493"/>
      <c r="P675" s="281"/>
      <c r="Q675" s="351">
        <f t="shared" si="213"/>
        <v>0</v>
      </c>
      <c r="R675" s="494">
        <f t="shared" si="214"/>
        <v>0</v>
      </c>
      <c r="S675" s="271"/>
      <c r="T675" s="352"/>
      <c r="U675" s="357"/>
      <c r="V675" s="357"/>
      <c r="W675" s="357"/>
      <c r="X675" s="357"/>
      <c r="Y675" s="357"/>
      <c r="Z675" s="495"/>
      <c r="AA675" s="349">
        <f t="shared" si="189"/>
        <v>0</v>
      </c>
    </row>
    <row r="676" spans="1:27" ht="18.75" thickBot="1">
      <c r="A676" s="290">
        <v>265</v>
      </c>
      <c r="B676" s="143">
        <v>3300</v>
      </c>
      <c r="C676" s="904" t="s">
        <v>363</v>
      </c>
      <c r="D676" s="904"/>
      <c r="E676" s="540">
        <f aca="true" t="shared" si="215" ref="E676:L676">SUM(E677:E682)</f>
        <v>0</v>
      </c>
      <c r="F676" s="353">
        <f t="shared" si="215"/>
        <v>0</v>
      </c>
      <c r="G676" s="279">
        <f t="shared" si="215"/>
        <v>0</v>
      </c>
      <c r="H676" s="279">
        <f>SUM(H677:H682)</f>
        <v>0</v>
      </c>
      <c r="I676" s="353">
        <f t="shared" si="215"/>
        <v>0</v>
      </c>
      <c r="J676" s="279">
        <f t="shared" si="215"/>
        <v>0</v>
      </c>
      <c r="K676" s="279">
        <f t="shared" si="215"/>
        <v>0</v>
      </c>
      <c r="L676" s="279">
        <f t="shared" si="215"/>
        <v>0</v>
      </c>
      <c r="M676" s="270">
        <f t="shared" si="188"/>
      </c>
      <c r="N676" s="271"/>
      <c r="O676" s="356"/>
      <c r="P676" s="367"/>
      <c r="Q676" s="367"/>
      <c r="R676" s="498"/>
      <c r="S676" s="271"/>
      <c r="T676" s="356"/>
      <c r="U676" s="367"/>
      <c r="V676" s="367"/>
      <c r="W676" s="367"/>
      <c r="X676" s="367"/>
      <c r="Y676" s="367"/>
      <c r="Z676" s="498"/>
      <c r="AA676" s="349">
        <f t="shared" si="189"/>
        <v>0</v>
      </c>
    </row>
    <row r="677" spans="1:27" ht="18.75" thickBot="1">
      <c r="A677" s="289">
        <v>270</v>
      </c>
      <c r="B677" s="147"/>
      <c r="C677" s="148">
        <v>3301</v>
      </c>
      <c r="D677" s="541" t="s">
        <v>364</v>
      </c>
      <c r="E677" s="539">
        <f aca="true" t="shared" si="216" ref="E677:E685">F677+G677+H677</f>
        <v>0</v>
      </c>
      <c r="F677" s="526"/>
      <c r="G677" s="272"/>
      <c r="H677" s="272"/>
      <c r="I677" s="526"/>
      <c r="J677" s="272"/>
      <c r="K677" s="272"/>
      <c r="L677" s="571">
        <f aca="true" t="shared" si="217" ref="L677:L685">I677+J677+K677</f>
        <v>0</v>
      </c>
      <c r="M677" s="270">
        <f t="shared" si="188"/>
      </c>
      <c r="N677" s="271"/>
      <c r="O677" s="352"/>
      <c r="P677" s="357"/>
      <c r="Q677" s="357"/>
      <c r="R677" s="495"/>
      <c r="S677" s="271"/>
      <c r="T677" s="352"/>
      <c r="U677" s="357"/>
      <c r="V677" s="357"/>
      <c r="W677" s="357"/>
      <c r="X677" s="357"/>
      <c r="Y677" s="357"/>
      <c r="Z677" s="495"/>
      <c r="AA677" s="349">
        <f t="shared" si="189"/>
        <v>0</v>
      </c>
    </row>
    <row r="678" spans="1:27" ht="18.75" thickBot="1">
      <c r="A678" s="289">
        <v>290</v>
      </c>
      <c r="B678" s="147"/>
      <c r="C678" s="177">
        <v>3302</v>
      </c>
      <c r="D678" s="542" t="s">
        <v>1277</v>
      </c>
      <c r="E678" s="539">
        <f t="shared" si="216"/>
        <v>0</v>
      </c>
      <c r="F678" s="526"/>
      <c r="G678" s="272"/>
      <c r="H678" s="272"/>
      <c r="I678" s="526"/>
      <c r="J678" s="272"/>
      <c r="K678" s="272"/>
      <c r="L678" s="571">
        <f t="shared" si="217"/>
        <v>0</v>
      </c>
      <c r="M678" s="270">
        <f t="shared" si="188"/>
      </c>
      <c r="N678" s="271"/>
      <c r="O678" s="352"/>
      <c r="P678" s="357"/>
      <c r="Q678" s="357"/>
      <c r="R678" s="495"/>
      <c r="S678" s="271"/>
      <c r="T678" s="352"/>
      <c r="U678" s="357"/>
      <c r="V678" s="357"/>
      <c r="W678" s="357"/>
      <c r="X678" s="357"/>
      <c r="Y678" s="357"/>
      <c r="Z678" s="495"/>
      <c r="AA678" s="349">
        <f t="shared" si="189"/>
        <v>0</v>
      </c>
    </row>
    <row r="679" spans="1:27" ht="18.75" thickBot="1">
      <c r="A679" s="358">
        <v>320</v>
      </c>
      <c r="B679" s="147"/>
      <c r="C679" s="177">
        <v>3303</v>
      </c>
      <c r="D679" s="542" t="s">
        <v>366</v>
      </c>
      <c r="E679" s="539">
        <f t="shared" si="216"/>
        <v>0</v>
      </c>
      <c r="F679" s="526"/>
      <c r="G679" s="272"/>
      <c r="H679" s="272"/>
      <c r="I679" s="526"/>
      <c r="J679" s="272"/>
      <c r="K679" s="272"/>
      <c r="L679" s="571">
        <f t="shared" si="217"/>
        <v>0</v>
      </c>
      <c r="M679" s="270">
        <f t="shared" si="188"/>
      </c>
      <c r="N679" s="271"/>
      <c r="O679" s="352"/>
      <c r="P679" s="357"/>
      <c r="Q679" s="357"/>
      <c r="R679" s="495"/>
      <c r="S679" s="271"/>
      <c r="T679" s="352"/>
      <c r="U679" s="357"/>
      <c r="V679" s="357"/>
      <c r="W679" s="357"/>
      <c r="X679" s="357"/>
      <c r="Y679" s="357"/>
      <c r="Z679" s="495"/>
      <c r="AA679" s="349">
        <f t="shared" si="189"/>
        <v>0</v>
      </c>
    </row>
    <row r="680" spans="1:27" ht="18.75" thickBot="1">
      <c r="A680" s="289">
        <v>330</v>
      </c>
      <c r="B680" s="147"/>
      <c r="C680" s="175">
        <v>3304</v>
      </c>
      <c r="D680" s="543" t="s">
        <v>367</v>
      </c>
      <c r="E680" s="539">
        <f t="shared" si="216"/>
        <v>0</v>
      </c>
      <c r="F680" s="526"/>
      <c r="G680" s="272"/>
      <c r="H680" s="272"/>
      <c r="I680" s="526"/>
      <c r="J680" s="272"/>
      <c r="K680" s="272"/>
      <c r="L680" s="571">
        <f t="shared" si="217"/>
        <v>0</v>
      </c>
      <c r="M680" s="270">
        <f t="shared" si="188"/>
      </c>
      <c r="N680" s="271"/>
      <c r="O680" s="352"/>
      <c r="P680" s="357"/>
      <c r="Q680" s="357"/>
      <c r="R680" s="495"/>
      <c r="S680" s="271"/>
      <c r="T680" s="352"/>
      <c r="U680" s="357"/>
      <c r="V680" s="357"/>
      <c r="W680" s="357"/>
      <c r="X680" s="357"/>
      <c r="Y680" s="357"/>
      <c r="Z680" s="495"/>
      <c r="AA680" s="349">
        <f t="shared" si="189"/>
        <v>0</v>
      </c>
    </row>
    <row r="681" spans="1:27" ht="30.75" thickBot="1">
      <c r="A681" s="289">
        <v>350</v>
      </c>
      <c r="B681" s="147"/>
      <c r="C681" s="146">
        <v>3305</v>
      </c>
      <c r="D681" s="544" t="s">
        <v>368</v>
      </c>
      <c r="E681" s="539">
        <f t="shared" si="216"/>
        <v>0</v>
      </c>
      <c r="F681" s="526"/>
      <c r="G681" s="272"/>
      <c r="H681" s="272"/>
      <c r="I681" s="526"/>
      <c r="J681" s="272"/>
      <c r="K681" s="272"/>
      <c r="L681" s="571">
        <f t="shared" si="217"/>
        <v>0</v>
      </c>
      <c r="M681" s="270">
        <f t="shared" si="188"/>
      </c>
      <c r="N681" s="271"/>
      <c r="O681" s="352"/>
      <c r="P681" s="357"/>
      <c r="Q681" s="357"/>
      <c r="R681" s="495"/>
      <c r="S681" s="271"/>
      <c r="T681" s="352"/>
      <c r="U681" s="357"/>
      <c r="V681" s="357"/>
      <c r="W681" s="357"/>
      <c r="X681" s="357"/>
      <c r="Y681" s="357"/>
      <c r="Z681" s="495"/>
      <c r="AA681" s="349">
        <f t="shared" si="189"/>
        <v>0</v>
      </c>
    </row>
    <row r="682" spans="1:27" ht="18.75" thickBot="1">
      <c r="A682" s="290">
        <v>355</v>
      </c>
      <c r="B682" s="147"/>
      <c r="C682" s="146">
        <v>3306</v>
      </c>
      <c r="D682" s="544" t="s">
        <v>369</v>
      </c>
      <c r="E682" s="539">
        <f t="shared" si="216"/>
        <v>0</v>
      </c>
      <c r="F682" s="526"/>
      <c r="G682" s="272"/>
      <c r="H682" s="272"/>
      <c r="I682" s="526"/>
      <c r="J682" s="272"/>
      <c r="K682" s="272"/>
      <c r="L682" s="571">
        <f t="shared" si="217"/>
        <v>0</v>
      </c>
      <c r="M682" s="270">
        <f t="shared" si="188"/>
      </c>
      <c r="N682" s="271"/>
      <c r="O682" s="352"/>
      <c r="P682" s="357"/>
      <c r="Q682" s="357"/>
      <c r="R682" s="495"/>
      <c r="S682" s="271"/>
      <c r="T682" s="352"/>
      <c r="U682" s="357"/>
      <c r="V682" s="357"/>
      <c r="W682" s="357"/>
      <c r="X682" s="357"/>
      <c r="Y682" s="357"/>
      <c r="Z682" s="495"/>
      <c r="AA682" s="349">
        <f t="shared" si="189"/>
        <v>0</v>
      </c>
    </row>
    <row r="683" spans="1:27" ht="18.75" thickBot="1">
      <c r="A683" s="290">
        <v>375</v>
      </c>
      <c r="B683" s="143">
        <v>3900</v>
      </c>
      <c r="C683" s="905" t="s">
        <v>370</v>
      </c>
      <c r="D683" s="910"/>
      <c r="E683" s="539">
        <f t="shared" si="216"/>
        <v>0</v>
      </c>
      <c r="F683" s="528"/>
      <c r="G683" s="285"/>
      <c r="H683" s="285"/>
      <c r="I683" s="528"/>
      <c r="J683" s="285"/>
      <c r="K683" s="285"/>
      <c r="L683" s="571">
        <f t="shared" si="217"/>
        <v>0</v>
      </c>
      <c r="M683" s="270">
        <f aca="true" t="shared" si="218" ref="M683:M729">(IF($E683&lt;&gt;0,$M$2,IF($L683&lt;&gt;0,$M$2,"")))</f>
      </c>
      <c r="N683" s="271"/>
      <c r="O683" s="500"/>
      <c r="P683" s="283"/>
      <c r="Q683" s="355">
        <f aca="true" t="shared" si="219" ref="Q683:Q726">L683</f>
        <v>0</v>
      </c>
      <c r="R683" s="494">
        <f>O683+P683-Q683</f>
        <v>0</v>
      </c>
      <c r="S683" s="271"/>
      <c r="T683" s="500"/>
      <c r="U683" s="283"/>
      <c r="V683" s="501">
        <f>+IF(+(O683+P683)&gt;=L683,+P683,+(+L683-O683))</f>
        <v>0</v>
      </c>
      <c r="W683" s="351">
        <f>T683+U683-V683</f>
        <v>0</v>
      </c>
      <c r="X683" s="283"/>
      <c r="Y683" s="283"/>
      <c r="Z683" s="282"/>
      <c r="AA683" s="349">
        <f aca="true" t="shared" si="220" ref="AA683:AA728">W683-X683-Y683-Z683</f>
        <v>0</v>
      </c>
    </row>
    <row r="684" spans="1:27" ht="18.75" thickBot="1">
      <c r="A684" s="290">
        <v>380</v>
      </c>
      <c r="B684" s="143">
        <v>4000</v>
      </c>
      <c r="C684" s="908" t="s">
        <v>371</v>
      </c>
      <c r="D684" s="908"/>
      <c r="E684" s="539">
        <f t="shared" si="216"/>
        <v>0</v>
      </c>
      <c r="F684" s="528"/>
      <c r="G684" s="285"/>
      <c r="H684" s="285"/>
      <c r="I684" s="528"/>
      <c r="J684" s="285"/>
      <c r="K684" s="285"/>
      <c r="L684" s="571">
        <f t="shared" si="217"/>
        <v>0</v>
      </c>
      <c r="M684" s="270">
        <f t="shared" si="218"/>
      </c>
      <c r="N684" s="271"/>
      <c r="O684" s="500"/>
      <c r="P684" s="283"/>
      <c r="Q684" s="355">
        <f t="shared" si="219"/>
        <v>0</v>
      </c>
      <c r="R684" s="494">
        <f>O684+P684-Q684</f>
        <v>0</v>
      </c>
      <c r="S684" s="271"/>
      <c r="T684" s="356"/>
      <c r="U684" s="367"/>
      <c r="V684" s="367"/>
      <c r="W684" s="357"/>
      <c r="X684" s="367"/>
      <c r="Y684" s="367"/>
      <c r="Z684" s="495"/>
      <c r="AA684" s="349">
        <f t="shared" si="220"/>
        <v>0</v>
      </c>
    </row>
    <row r="685" spans="1:27" ht="18.75" thickBot="1">
      <c r="A685" s="290">
        <v>385</v>
      </c>
      <c r="B685" s="143">
        <v>4100</v>
      </c>
      <c r="C685" s="908" t="s">
        <v>372</v>
      </c>
      <c r="D685" s="908"/>
      <c r="E685" s="539">
        <f t="shared" si="216"/>
        <v>0</v>
      </c>
      <c r="F685" s="528"/>
      <c r="G685" s="285"/>
      <c r="H685" s="285"/>
      <c r="I685" s="528"/>
      <c r="J685" s="285"/>
      <c r="K685" s="285"/>
      <c r="L685" s="571">
        <f t="shared" si="217"/>
        <v>0</v>
      </c>
      <c r="M685" s="270">
        <f t="shared" si="218"/>
      </c>
      <c r="N685" s="271"/>
      <c r="O685" s="356"/>
      <c r="P685" s="367"/>
      <c r="Q685" s="367"/>
      <c r="R685" s="498"/>
      <c r="S685" s="271"/>
      <c r="T685" s="356"/>
      <c r="U685" s="367"/>
      <c r="V685" s="367"/>
      <c r="W685" s="367"/>
      <c r="X685" s="367"/>
      <c r="Y685" s="367"/>
      <c r="Z685" s="498"/>
      <c r="AA685" s="349">
        <f t="shared" si="220"/>
        <v>0</v>
      </c>
    </row>
    <row r="686" spans="1:27" ht="18.75" thickBot="1">
      <c r="A686" s="290">
        <v>390</v>
      </c>
      <c r="B686" s="143">
        <v>4200</v>
      </c>
      <c r="C686" s="904" t="s">
        <v>373</v>
      </c>
      <c r="D686" s="931"/>
      <c r="E686" s="540">
        <f aca="true" t="shared" si="221" ref="E686:L686">SUM(E687:E692)</f>
        <v>0</v>
      </c>
      <c r="F686" s="353">
        <f t="shared" si="221"/>
        <v>0</v>
      </c>
      <c r="G686" s="279">
        <f t="shared" si="221"/>
        <v>0</v>
      </c>
      <c r="H686" s="279">
        <f>SUM(H687:H692)</f>
        <v>0</v>
      </c>
      <c r="I686" s="353">
        <f t="shared" si="221"/>
        <v>0</v>
      </c>
      <c r="J686" s="279">
        <f t="shared" si="221"/>
        <v>0</v>
      </c>
      <c r="K686" s="279">
        <f t="shared" si="221"/>
        <v>0</v>
      </c>
      <c r="L686" s="279">
        <f t="shared" si="221"/>
        <v>0</v>
      </c>
      <c r="M686" s="270">
        <f t="shared" si="218"/>
      </c>
      <c r="N686" s="271"/>
      <c r="O686" s="354">
        <f>SUM(O687:O692)</f>
        <v>0</v>
      </c>
      <c r="P686" s="355">
        <f>SUM(P687:P692)</f>
        <v>0</v>
      </c>
      <c r="Q686" s="496">
        <f>SUM(Q687:Q692)</f>
        <v>0</v>
      </c>
      <c r="R686" s="497">
        <f>SUM(R687:R692)</f>
        <v>0</v>
      </c>
      <c r="S686" s="271"/>
      <c r="T686" s="354">
        <f aca="true" t="shared" si="222" ref="T686:Z686">SUM(T687:T692)</f>
        <v>0</v>
      </c>
      <c r="U686" s="355">
        <f t="shared" si="222"/>
        <v>0</v>
      </c>
      <c r="V686" s="355">
        <f t="shared" si="222"/>
        <v>0</v>
      </c>
      <c r="W686" s="355">
        <f t="shared" si="222"/>
        <v>0</v>
      </c>
      <c r="X686" s="355">
        <f t="shared" si="222"/>
        <v>0</v>
      </c>
      <c r="Y686" s="355">
        <f t="shared" si="222"/>
        <v>0</v>
      </c>
      <c r="Z686" s="497">
        <f t="shared" si="222"/>
        <v>0</v>
      </c>
      <c r="AA686" s="349">
        <f t="shared" si="220"/>
        <v>0</v>
      </c>
    </row>
    <row r="687" spans="1:27" ht="18.75" thickBot="1">
      <c r="A687" s="290">
        <v>395</v>
      </c>
      <c r="B687" s="182"/>
      <c r="C687" s="148">
        <v>4201</v>
      </c>
      <c r="D687" s="141" t="s">
        <v>374</v>
      </c>
      <c r="E687" s="539">
        <f aca="true" t="shared" si="223" ref="E687:E692">F687+G687+H687</f>
        <v>0</v>
      </c>
      <c r="F687" s="526"/>
      <c r="G687" s="272"/>
      <c r="H687" s="272"/>
      <c r="I687" s="526"/>
      <c r="J687" s="272"/>
      <c r="K687" s="272"/>
      <c r="L687" s="571">
        <f aca="true" t="shared" si="224" ref="L687:L692">I687+J687+K687</f>
        <v>0</v>
      </c>
      <c r="M687" s="270">
        <f t="shared" si="218"/>
      </c>
      <c r="N687" s="271"/>
      <c r="O687" s="493"/>
      <c r="P687" s="281"/>
      <c r="Q687" s="351">
        <f t="shared" si="219"/>
        <v>0</v>
      </c>
      <c r="R687" s="494">
        <f aca="true" t="shared" si="225" ref="R687:R692">O687+P687-Q687</f>
        <v>0</v>
      </c>
      <c r="S687" s="271"/>
      <c r="T687" s="493"/>
      <c r="U687" s="281"/>
      <c r="V687" s="501">
        <f aca="true" t="shared" si="226" ref="V687:V692">+IF(+(O687+P687)&gt;=L687,+P687,+(+L687-O687))</f>
        <v>0</v>
      </c>
      <c r="W687" s="351">
        <f aca="true" t="shared" si="227" ref="W687:W692">T687+U687-V687</f>
        <v>0</v>
      </c>
      <c r="X687" s="281"/>
      <c r="Y687" s="281"/>
      <c r="Z687" s="282"/>
      <c r="AA687" s="349">
        <f t="shared" si="220"/>
        <v>0</v>
      </c>
    </row>
    <row r="688" spans="1:27" ht="18.75" thickBot="1">
      <c r="A688" s="284">
        <v>397</v>
      </c>
      <c r="B688" s="182"/>
      <c r="C688" s="140">
        <v>4202</v>
      </c>
      <c r="D688" s="142" t="s">
        <v>375</v>
      </c>
      <c r="E688" s="539">
        <f t="shared" si="223"/>
        <v>0</v>
      </c>
      <c r="F688" s="526"/>
      <c r="G688" s="272"/>
      <c r="H688" s="272"/>
      <c r="I688" s="526"/>
      <c r="J688" s="272"/>
      <c r="K688" s="272"/>
      <c r="L688" s="571">
        <f t="shared" si="224"/>
        <v>0</v>
      </c>
      <c r="M688" s="270">
        <f t="shared" si="218"/>
      </c>
      <c r="N688" s="271"/>
      <c r="O688" s="493"/>
      <c r="P688" s="281"/>
      <c r="Q688" s="351">
        <f t="shared" si="219"/>
        <v>0</v>
      </c>
      <c r="R688" s="494">
        <f t="shared" si="225"/>
        <v>0</v>
      </c>
      <c r="S688" s="271"/>
      <c r="T688" s="493"/>
      <c r="U688" s="281"/>
      <c r="V688" s="501">
        <f t="shared" si="226"/>
        <v>0</v>
      </c>
      <c r="W688" s="351">
        <f t="shared" si="227"/>
        <v>0</v>
      </c>
      <c r="X688" s="281"/>
      <c r="Y688" s="281"/>
      <c r="Z688" s="282"/>
      <c r="AA688" s="349">
        <f t="shared" si="220"/>
        <v>0</v>
      </c>
    </row>
    <row r="689" spans="1:27" ht="18.75" thickBot="1">
      <c r="A689" s="273">
        <v>398</v>
      </c>
      <c r="B689" s="182"/>
      <c r="C689" s="140">
        <v>4214</v>
      </c>
      <c r="D689" s="142" t="s">
        <v>376</v>
      </c>
      <c r="E689" s="539">
        <f t="shared" si="223"/>
        <v>0</v>
      </c>
      <c r="F689" s="526"/>
      <c r="G689" s="272"/>
      <c r="H689" s="272"/>
      <c r="I689" s="526"/>
      <c r="J689" s="272"/>
      <c r="K689" s="272"/>
      <c r="L689" s="571">
        <f t="shared" si="224"/>
        <v>0</v>
      </c>
      <c r="M689" s="270">
        <f t="shared" si="218"/>
      </c>
      <c r="N689" s="271"/>
      <c r="O689" s="493"/>
      <c r="P689" s="281"/>
      <c r="Q689" s="351">
        <f t="shared" si="219"/>
        <v>0</v>
      </c>
      <c r="R689" s="494">
        <f t="shared" si="225"/>
        <v>0</v>
      </c>
      <c r="S689" s="271"/>
      <c r="T689" s="493"/>
      <c r="U689" s="281"/>
      <c r="V689" s="501">
        <f t="shared" si="226"/>
        <v>0</v>
      </c>
      <c r="W689" s="351">
        <f t="shared" si="227"/>
        <v>0</v>
      </c>
      <c r="X689" s="281"/>
      <c r="Y689" s="281"/>
      <c r="Z689" s="282"/>
      <c r="AA689" s="349">
        <f t="shared" si="220"/>
        <v>0</v>
      </c>
    </row>
    <row r="690" spans="1:27" ht="18.75" thickBot="1">
      <c r="A690" s="273">
        <v>399</v>
      </c>
      <c r="B690" s="182"/>
      <c r="C690" s="140">
        <v>4217</v>
      </c>
      <c r="D690" s="142" t="s">
        <v>377</v>
      </c>
      <c r="E690" s="539">
        <f t="shared" si="223"/>
        <v>0</v>
      </c>
      <c r="F690" s="526"/>
      <c r="G690" s="272"/>
      <c r="H690" s="272"/>
      <c r="I690" s="526"/>
      <c r="J690" s="272"/>
      <c r="K690" s="272"/>
      <c r="L690" s="571">
        <f t="shared" si="224"/>
        <v>0</v>
      </c>
      <c r="M690" s="270">
        <f t="shared" si="218"/>
      </c>
      <c r="N690" s="271"/>
      <c r="O690" s="493"/>
      <c r="P690" s="281"/>
      <c r="Q690" s="351">
        <f t="shared" si="219"/>
        <v>0</v>
      </c>
      <c r="R690" s="494">
        <f t="shared" si="225"/>
        <v>0</v>
      </c>
      <c r="S690" s="271"/>
      <c r="T690" s="493"/>
      <c r="U690" s="281"/>
      <c r="V690" s="501">
        <f t="shared" si="226"/>
        <v>0</v>
      </c>
      <c r="W690" s="351">
        <f t="shared" si="227"/>
        <v>0</v>
      </c>
      <c r="X690" s="281"/>
      <c r="Y690" s="281"/>
      <c r="Z690" s="282"/>
      <c r="AA690" s="349">
        <f t="shared" si="220"/>
        <v>0</v>
      </c>
    </row>
    <row r="691" spans="1:27" ht="32.25" thickBot="1">
      <c r="A691" s="273">
        <v>400</v>
      </c>
      <c r="B691" s="182"/>
      <c r="C691" s="140">
        <v>4218</v>
      </c>
      <c r="D691" s="149" t="s">
        <v>378</v>
      </c>
      <c r="E691" s="539">
        <f t="shared" si="223"/>
        <v>0</v>
      </c>
      <c r="F691" s="526"/>
      <c r="G691" s="272"/>
      <c r="H691" s="272"/>
      <c r="I691" s="526"/>
      <c r="J691" s="272"/>
      <c r="K691" s="272"/>
      <c r="L691" s="571">
        <f t="shared" si="224"/>
        <v>0</v>
      </c>
      <c r="M691" s="270">
        <f t="shared" si="218"/>
      </c>
      <c r="N691" s="271"/>
      <c r="O691" s="493"/>
      <c r="P691" s="281"/>
      <c r="Q691" s="351">
        <f t="shared" si="219"/>
        <v>0</v>
      </c>
      <c r="R691" s="494">
        <f t="shared" si="225"/>
        <v>0</v>
      </c>
      <c r="S691" s="271"/>
      <c r="T691" s="493"/>
      <c r="U691" s="281"/>
      <c r="V691" s="501">
        <f t="shared" si="226"/>
        <v>0</v>
      </c>
      <c r="W691" s="351">
        <f t="shared" si="227"/>
        <v>0</v>
      </c>
      <c r="X691" s="281"/>
      <c r="Y691" s="281"/>
      <c r="Z691" s="282"/>
      <c r="AA691" s="349">
        <f t="shared" si="220"/>
        <v>0</v>
      </c>
    </row>
    <row r="692" spans="1:27" ht="18.75" thickBot="1">
      <c r="A692" s="273">
        <v>401</v>
      </c>
      <c r="B692" s="182"/>
      <c r="C692" s="140">
        <v>4219</v>
      </c>
      <c r="D692" s="162" t="s">
        <v>379</v>
      </c>
      <c r="E692" s="539">
        <f t="shared" si="223"/>
        <v>0</v>
      </c>
      <c r="F692" s="526"/>
      <c r="G692" s="272"/>
      <c r="H692" s="272"/>
      <c r="I692" s="526"/>
      <c r="J692" s="272"/>
      <c r="K692" s="272"/>
      <c r="L692" s="571">
        <f t="shared" si="224"/>
        <v>0</v>
      </c>
      <c r="M692" s="270">
        <f t="shared" si="218"/>
      </c>
      <c r="N692" s="271"/>
      <c r="O692" s="493"/>
      <c r="P692" s="281"/>
      <c r="Q692" s="351">
        <f t="shared" si="219"/>
        <v>0</v>
      </c>
      <c r="R692" s="494">
        <f t="shared" si="225"/>
        <v>0</v>
      </c>
      <c r="S692" s="271"/>
      <c r="T692" s="493"/>
      <c r="U692" s="281"/>
      <c r="V692" s="501">
        <f t="shared" si="226"/>
        <v>0</v>
      </c>
      <c r="W692" s="351">
        <f t="shared" si="227"/>
        <v>0</v>
      </c>
      <c r="X692" s="281"/>
      <c r="Y692" s="281"/>
      <c r="Z692" s="282"/>
      <c r="AA692" s="349">
        <f t="shared" si="220"/>
        <v>0</v>
      </c>
    </row>
    <row r="693" spans="1:27" ht="18.75" thickBot="1">
      <c r="A693" s="273">
        <v>402</v>
      </c>
      <c r="B693" s="143">
        <v>4300</v>
      </c>
      <c r="C693" s="870" t="s">
        <v>380</v>
      </c>
      <c r="D693" s="870"/>
      <c r="E693" s="540">
        <f aca="true" t="shared" si="228" ref="E693:L693">SUM(E694:E696)</f>
        <v>0</v>
      </c>
      <c r="F693" s="353">
        <f t="shared" si="228"/>
        <v>0</v>
      </c>
      <c r="G693" s="279">
        <f t="shared" si="228"/>
        <v>0</v>
      </c>
      <c r="H693" s="279">
        <f>SUM(H694:H696)</f>
        <v>0</v>
      </c>
      <c r="I693" s="353">
        <f t="shared" si="228"/>
        <v>0</v>
      </c>
      <c r="J693" s="279">
        <f t="shared" si="228"/>
        <v>0</v>
      </c>
      <c r="K693" s="279">
        <f t="shared" si="228"/>
        <v>0</v>
      </c>
      <c r="L693" s="279">
        <f t="shared" si="228"/>
        <v>0</v>
      </c>
      <c r="M693" s="270">
        <f t="shared" si="218"/>
      </c>
      <c r="N693" s="271"/>
      <c r="O693" s="354">
        <f>SUM(O694:O696)</f>
        <v>0</v>
      </c>
      <c r="P693" s="355">
        <f>SUM(P694:P696)</f>
        <v>0</v>
      </c>
      <c r="Q693" s="496">
        <f>SUM(Q694:Q696)</f>
        <v>0</v>
      </c>
      <c r="R693" s="497">
        <f>SUM(R694:R696)</f>
        <v>0</v>
      </c>
      <c r="S693" s="271"/>
      <c r="T693" s="354">
        <f aca="true" t="shared" si="229" ref="T693:Z693">SUM(T694:T696)</f>
        <v>0</v>
      </c>
      <c r="U693" s="355">
        <f t="shared" si="229"/>
        <v>0</v>
      </c>
      <c r="V693" s="355">
        <f t="shared" si="229"/>
        <v>0</v>
      </c>
      <c r="W693" s="355">
        <f t="shared" si="229"/>
        <v>0</v>
      </c>
      <c r="X693" s="355">
        <f t="shared" si="229"/>
        <v>0</v>
      </c>
      <c r="Y693" s="355">
        <f t="shared" si="229"/>
        <v>0</v>
      </c>
      <c r="Z693" s="497">
        <f t="shared" si="229"/>
        <v>0</v>
      </c>
      <c r="AA693" s="349">
        <f t="shared" si="220"/>
        <v>0</v>
      </c>
    </row>
    <row r="694" spans="1:27" ht="18.75" thickBot="1">
      <c r="A694" s="368">
        <v>404</v>
      </c>
      <c r="B694" s="182"/>
      <c r="C694" s="148">
        <v>4301</v>
      </c>
      <c r="D694" s="172" t="s">
        <v>381</v>
      </c>
      <c r="E694" s="539">
        <f aca="true" t="shared" si="230" ref="E694:E699">F694+G694+H694</f>
        <v>0</v>
      </c>
      <c r="F694" s="526"/>
      <c r="G694" s="272"/>
      <c r="H694" s="272"/>
      <c r="I694" s="526"/>
      <c r="J694" s="272"/>
      <c r="K694" s="272"/>
      <c r="L694" s="571">
        <f aca="true" t="shared" si="231" ref="L694:L699">I694+J694+K694</f>
        <v>0</v>
      </c>
      <c r="M694" s="270">
        <f t="shared" si="218"/>
      </c>
      <c r="N694" s="271"/>
      <c r="O694" s="493"/>
      <c r="P694" s="281"/>
      <c r="Q694" s="351">
        <f t="shared" si="219"/>
        <v>0</v>
      </c>
      <c r="R694" s="494">
        <f aca="true" t="shared" si="232" ref="R694:R699">O694+P694-Q694</f>
        <v>0</v>
      </c>
      <c r="S694" s="271"/>
      <c r="T694" s="493"/>
      <c r="U694" s="281"/>
      <c r="V694" s="501">
        <f aca="true" t="shared" si="233" ref="V694:V699">+IF(+(O694+P694)&gt;=L694,+P694,+(+L694-O694))</f>
        <v>0</v>
      </c>
      <c r="W694" s="351">
        <f aca="true" t="shared" si="234" ref="W694:W699">T694+U694-V694</f>
        <v>0</v>
      </c>
      <c r="X694" s="281"/>
      <c r="Y694" s="281"/>
      <c r="Z694" s="282"/>
      <c r="AA694" s="349">
        <f t="shared" si="220"/>
        <v>0</v>
      </c>
    </row>
    <row r="695" spans="1:27" ht="18.75" thickBot="1">
      <c r="A695" s="368">
        <v>404</v>
      </c>
      <c r="B695" s="182"/>
      <c r="C695" s="140">
        <v>4302</v>
      </c>
      <c r="D695" s="142" t="s">
        <v>1278</v>
      </c>
      <c r="E695" s="539">
        <f t="shared" si="230"/>
        <v>0</v>
      </c>
      <c r="F695" s="526"/>
      <c r="G695" s="272"/>
      <c r="H695" s="272"/>
      <c r="I695" s="526"/>
      <c r="J695" s="272"/>
      <c r="K695" s="272"/>
      <c r="L695" s="571">
        <f t="shared" si="231"/>
        <v>0</v>
      </c>
      <c r="M695" s="270">
        <f t="shared" si="218"/>
      </c>
      <c r="N695" s="271"/>
      <c r="O695" s="493"/>
      <c r="P695" s="281"/>
      <c r="Q695" s="351">
        <f t="shared" si="219"/>
        <v>0</v>
      </c>
      <c r="R695" s="494">
        <f t="shared" si="232"/>
        <v>0</v>
      </c>
      <c r="S695" s="271"/>
      <c r="T695" s="493"/>
      <c r="U695" s="281"/>
      <c r="V695" s="501">
        <f t="shared" si="233"/>
        <v>0</v>
      </c>
      <c r="W695" s="351">
        <f t="shared" si="234"/>
        <v>0</v>
      </c>
      <c r="X695" s="281"/>
      <c r="Y695" s="281"/>
      <c r="Z695" s="282"/>
      <c r="AA695" s="349">
        <f t="shared" si="220"/>
        <v>0</v>
      </c>
    </row>
    <row r="696" spans="1:27" ht="18.75" thickBot="1">
      <c r="A696" s="289">
        <v>440</v>
      </c>
      <c r="B696" s="182"/>
      <c r="C696" s="146">
        <v>4309</v>
      </c>
      <c r="D696" s="152" t="s">
        <v>383</v>
      </c>
      <c r="E696" s="539">
        <f t="shared" si="230"/>
        <v>0</v>
      </c>
      <c r="F696" s="526"/>
      <c r="G696" s="272"/>
      <c r="H696" s="272"/>
      <c r="I696" s="526"/>
      <c r="J696" s="272"/>
      <c r="K696" s="272"/>
      <c r="L696" s="571">
        <f t="shared" si="231"/>
        <v>0</v>
      </c>
      <c r="M696" s="270">
        <f t="shared" si="218"/>
      </c>
      <c r="N696" s="271"/>
      <c r="O696" s="493"/>
      <c r="P696" s="281"/>
      <c r="Q696" s="351">
        <f t="shared" si="219"/>
        <v>0</v>
      </c>
      <c r="R696" s="494">
        <f t="shared" si="232"/>
        <v>0</v>
      </c>
      <c r="S696" s="271"/>
      <c r="T696" s="493"/>
      <c r="U696" s="281"/>
      <c r="V696" s="501">
        <f t="shared" si="233"/>
        <v>0</v>
      </c>
      <c r="W696" s="351">
        <f t="shared" si="234"/>
        <v>0</v>
      </c>
      <c r="X696" s="281"/>
      <c r="Y696" s="281"/>
      <c r="Z696" s="282"/>
      <c r="AA696" s="349">
        <f t="shared" si="220"/>
        <v>0</v>
      </c>
    </row>
    <row r="697" spans="1:27" ht="18.75" thickBot="1">
      <c r="A697" s="289">
        <v>450</v>
      </c>
      <c r="B697" s="143">
        <v>4400</v>
      </c>
      <c r="C697" s="905" t="s">
        <v>384</v>
      </c>
      <c r="D697" s="905"/>
      <c r="E697" s="539">
        <f t="shared" si="230"/>
        <v>0</v>
      </c>
      <c r="F697" s="528"/>
      <c r="G697" s="285"/>
      <c r="H697" s="285"/>
      <c r="I697" s="528"/>
      <c r="J697" s="285"/>
      <c r="K697" s="285"/>
      <c r="L697" s="571">
        <f t="shared" si="231"/>
        <v>0</v>
      </c>
      <c r="M697" s="270">
        <f t="shared" si="218"/>
      </c>
      <c r="N697" s="271"/>
      <c r="O697" s="500"/>
      <c r="P697" s="283"/>
      <c r="Q697" s="355">
        <f t="shared" si="219"/>
        <v>0</v>
      </c>
      <c r="R697" s="494">
        <f t="shared" si="232"/>
        <v>0</v>
      </c>
      <c r="S697" s="271"/>
      <c r="T697" s="500"/>
      <c r="U697" s="283"/>
      <c r="V697" s="501">
        <f t="shared" si="233"/>
        <v>0</v>
      </c>
      <c r="W697" s="351">
        <f t="shared" si="234"/>
        <v>0</v>
      </c>
      <c r="X697" s="283"/>
      <c r="Y697" s="283"/>
      <c r="Z697" s="282"/>
      <c r="AA697" s="349">
        <f t="shared" si="220"/>
        <v>0</v>
      </c>
    </row>
    <row r="698" spans="1:27" ht="18.75" thickBot="1">
      <c r="A698" s="289">
        <v>495</v>
      </c>
      <c r="B698" s="143">
        <v>4500</v>
      </c>
      <c r="C698" s="908" t="s">
        <v>1245</v>
      </c>
      <c r="D698" s="908"/>
      <c r="E698" s="539">
        <f t="shared" si="230"/>
        <v>0</v>
      </c>
      <c r="F698" s="528"/>
      <c r="G698" s="285"/>
      <c r="H698" s="285"/>
      <c r="I698" s="528"/>
      <c r="J698" s="285"/>
      <c r="K698" s="285"/>
      <c r="L698" s="571">
        <f t="shared" si="231"/>
        <v>0</v>
      </c>
      <c r="M698" s="270">
        <f t="shared" si="218"/>
      </c>
      <c r="N698" s="271"/>
      <c r="O698" s="500"/>
      <c r="P698" s="283"/>
      <c r="Q698" s="355">
        <f t="shared" si="219"/>
        <v>0</v>
      </c>
      <c r="R698" s="494">
        <f t="shared" si="232"/>
        <v>0</v>
      </c>
      <c r="S698" s="271"/>
      <c r="T698" s="500"/>
      <c r="U698" s="283"/>
      <c r="V698" s="501">
        <f t="shared" si="233"/>
        <v>0</v>
      </c>
      <c r="W698" s="351">
        <f t="shared" si="234"/>
        <v>0</v>
      </c>
      <c r="X698" s="283"/>
      <c r="Y698" s="283"/>
      <c r="Z698" s="282"/>
      <c r="AA698" s="349">
        <f t="shared" si="220"/>
        <v>0</v>
      </c>
    </row>
    <row r="699" spans="1:27" ht="18.75" thickBot="1">
      <c r="A699" s="290">
        <v>500</v>
      </c>
      <c r="B699" s="143">
        <v>4600</v>
      </c>
      <c r="C699" s="906" t="s">
        <v>385</v>
      </c>
      <c r="D699" s="907"/>
      <c r="E699" s="539">
        <f t="shared" si="230"/>
        <v>0</v>
      </c>
      <c r="F699" s="528"/>
      <c r="G699" s="285"/>
      <c r="H699" s="285"/>
      <c r="I699" s="528"/>
      <c r="J699" s="285"/>
      <c r="K699" s="285"/>
      <c r="L699" s="571">
        <f t="shared" si="231"/>
        <v>0</v>
      </c>
      <c r="M699" s="270">
        <f t="shared" si="218"/>
      </c>
      <c r="N699" s="271"/>
      <c r="O699" s="500"/>
      <c r="P699" s="283"/>
      <c r="Q699" s="355">
        <f t="shared" si="219"/>
        <v>0</v>
      </c>
      <c r="R699" s="494">
        <f t="shared" si="232"/>
        <v>0</v>
      </c>
      <c r="S699" s="271"/>
      <c r="T699" s="500"/>
      <c r="U699" s="283"/>
      <c r="V699" s="501">
        <f t="shared" si="233"/>
        <v>0</v>
      </c>
      <c r="W699" s="351">
        <f t="shared" si="234"/>
        <v>0</v>
      </c>
      <c r="X699" s="283"/>
      <c r="Y699" s="283"/>
      <c r="Z699" s="282"/>
      <c r="AA699" s="349">
        <f t="shared" si="220"/>
        <v>0</v>
      </c>
    </row>
    <row r="700" spans="1:27" ht="18.75" thickBot="1">
      <c r="A700" s="290">
        <v>505</v>
      </c>
      <c r="B700" s="143">
        <v>4900</v>
      </c>
      <c r="C700" s="904" t="s">
        <v>418</v>
      </c>
      <c r="D700" s="904"/>
      <c r="E700" s="540">
        <f aca="true" t="shared" si="235" ref="E700:L700">+E701+E702</f>
        <v>0</v>
      </c>
      <c r="F700" s="353">
        <f t="shared" si="235"/>
        <v>0</v>
      </c>
      <c r="G700" s="279">
        <f t="shared" si="235"/>
        <v>0</v>
      </c>
      <c r="H700" s="279">
        <f>+H701+H702</f>
        <v>0</v>
      </c>
      <c r="I700" s="353">
        <f t="shared" si="235"/>
        <v>0</v>
      </c>
      <c r="J700" s="279">
        <f t="shared" si="235"/>
        <v>0</v>
      </c>
      <c r="K700" s="279">
        <f t="shared" si="235"/>
        <v>0</v>
      </c>
      <c r="L700" s="279">
        <f t="shared" si="235"/>
        <v>0</v>
      </c>
      <c r="M700" s="270">
        <f t="shared" si="218"/>
      </c>
      <c r="N700" s="271"/>
      <c r="O700" s="356"/>
      <c r="P700" s="367"/>
      <c r="Q700" s="367"/>
      <c r="R700" s="498"/>
      <c r="S700" s="271"/>
      <c r="T700" s="356"/>
      <c r="U700" s="367"/>
      <c r="V700" s="367"/>
      <c r="W700" s="367"/>
      <c r="X700" s="367"/>
      <c r="Y700" s="367"/>
      <c r="Z700" s="498"/>
      <c r="AA700" s="349">
        <f t="shared" si="220"/>
        <v>0</v>
      </c>
    </row>
    <row r="701" spans="1:27" ht="18.75" thickBot="1">
      <c r="A701" s="290">
        <v>510</v>
      </c>
      <c r="B701" s="182"/>
      <c r="C701" s="148">
        <v>4901</v>
      </c>
      <c r="D701" s="183" t="s">
        <v>419</v>
      </c>
      <c r="E701" s="539">
        <f>F701+G701+H701</f>
        <v>0</v>
      </c>
      <c r="F701" s="526"/>
      <c r="G701" s="272"/>
      <c r="H701" s="272"/>
      <c r="I701" s="526"/>
      <c r="J701" s="272"/>
      <c r="K701" s="272"/>
      <c r="L701" s="571">
        <f>I701+J701+K701</f>
        <v>0</v>
      </c>
      <c r="M701" s="270">
        <f t="shared" si="218"/>
      </c>
      <c r="N701" s="271"/>
      <c r="O701" s="352"/>
      <c r="P701" s="357"/>
      <c r="Q701" s="357"/>
      <c r="R701" s="495"/>
      <c r="S701" s="271"/>
      <c r="T701" s="352"/>
      <c r="U701" s="357"/>
      <c r="V701" s="357"/>
      <c r="W701" s="357"/>
      <c r="X701" s="357"/>
      <c r="Y701" s="357"/>
      <c r="Z701" s="495"/>
      <c r="AA701" s="349">
        <f t="shared" si="220"/>
        <v>0</v>
      </c>
    </row>
    <row r="702" spans="1:27" ht="18.75" thickBot="1">
      <c r="A702" s="290">
        <v>515</v>
      </c>
      <c r="B702" s="182"/>
      <c r="C702" s="146">
        <v>4902</v>
      </c>
      <c r="D702" s="152" t="s">
        <v>420</v>
      </c>
      <c r="E702" s="539">
        <f>F702+G702+H702</f>
        <v>0</v>
      </c>
      <c r="F702" s="526"/>
      <c r="G702" s="272"/>
      <c r="H702" s="272"/>
      <c r="I702" s="526"/>
      <c r="J702" s="272"/>
      <c r="K702" s="272"/>
      <c r="L702" s="571">
        <f>I702+J702+K702</f>
        <v>0</v>
      </c>
      <c r="M702" s="270">
        <f t="shared" si="218"/>
      </c>
      <c r="N702" s="271"/>
      <c r="O702" s="352"/>
      <c r="P702" s="357"/>
      <c r="Q702" s="357"/>
      <c r="R702" s="495"/>
      <c r="S702" s="271"/>
      <c r="T702" s="352"/>
      <c r="U702" s="357"/>
      <c r="V702" s="357"/>
      <c r="W702" s="357"/>
      <c r="X702" s="357"/>
      <c r="Y702" s="357"/>
      <c r="Z702" s="495"/>
      <c r="AA702" s="349">
        <f t="shared" si="220"/>
        <v>0</v>
      </c>
    </row>
    <row r="703" spans="1:27" ht="18.75" thickBot="1">
      <c r="A703" s="290">
        <v>520</v>
      </c>
      <c r="B703" s="184">
        <v>5100</v>
      </c>
      <c r="C703" s="903" t="s">
        <v>386</v>
      </c>
      <c r="D703" s="903"/>
      <c r="E703" s="539">
        <f>F703+G703+H703</f>
        <v>0</v>
      </c>
      <c r="F703" s="564"/>
      <c r="G703" s="502"/>
      <c r="H703" s="502"/>
      <c r="I703" s="564"/>
      <c r="J703" s="502"/>
      <c r="K703" s="502"/>
      <c r="L703" s="571">
        <f>I703+J703+K703</f>
        <v>0</v>
      </c>
      <c r="M703" s="270">
        <f t="shared" si="218"/>
      </c>
      <c r="N703" s="271"/>
      <c r="O703" s="503"/>
      <c r="P703" s="504"/>
      <c r="Q703" s="370">
        <f t="shared" si="219"/>
        <v>0</v>
      </c>
      <c r="R703" s="494">
        <f>O703+P703-Q703</f>
        <v>0</v>
      </c>
      <c r="S703" s="271"/>
      <c r="T703" s="503"/>
      <c r="U703" s="504"/>
      <c r="V703" s="501">
        <f>+IF(+(O703+P703)&gt;=L703,+P703,+(+L703-O703))</f>
        <v>0</v>
      </c>
      <c r="W703" s="351">
        <f>T703+U703-V703</f>
        <v>0</v>
      </c>
      <c r="X703" s="504"/>
      <c r="Y703" s="504"/>
      <c r="Z703" s="282"/>
      <c r="AA703" s="349">
        <f t="shared" si="220"/>
        <v>0</v>
      </c>
    </row>
    <row r="704" spans="1:27" ht="18.75" thickBot="1">
      <c r="A704" s="290">
        <v>525</v>
      </c>
      <c r="B704" s="184">
        <v>5200</v>
      </c>
      <c r="C704" s="901" t="s">
        <v>387</v>
      </c>
      <c r="D704" s="901"/>
      <c r="E704" s="848">
        <f aca="true" t="shared" si="236" ref="E704:L704">SUM(E705:E711)</f>
        <v>0</v>
      </c>
      <c r="F704" s="565">
        <f t="shared" si="236"/>
        <v>0</v>
      </c>
      <c r="G704" s="505">
        <f t="shared" si="236"/>
        <v>0</v>
      </c>
      <c r="H704" s="505">
        <f>SUM(H705:H711)</f>
        <v>0</v>
      </c>
      <c r="I704" s="565">
        <f t="shared" si="236"/>
        <v>0</v>
      </c>
      <c r="J704" s="505">
        <f t="shared" si="236"/>
        <v>0</v>
      </c>
      <c r="K704" s="505">
        <f t="shared" si="236"/>
        <v>0</v>
      </c>
      <c r="L704" s="505">
        <f t="shared" si="236"/>
        <v>0</v>
      </c>
      <c r="M704" s="270">
        <f t="shared" si="218"/>
      </c>
      <c r="N704" s="271"/>
      <c r="O704" s="369">
        <f>SUM(O705:O711)</f>
        <v>0</v>
      </c>
      <c r="P704" s="370">
        <f>SUM(P705:P711)</f>
        <v>0</v>
      </c>
      <c r="Q704" s="506">
        <f>SUM(Q705:Q711)</f>
        <v>0</v>
      </c>
      <c r="R704" s="507">
        <f>SUM(R705:R711)</f>
        <v>0</v>
      </c>
      <c r="S704" s="271"/>
      <c r="T704" s="369">
        <f aca="true" t="shared" si="237" ref="T704:Z704">SUM(T705:T711)</f>
        <v>0</v>
      </c>
      <c r="U704" s="370">
        <f t="shared" si="237"/>
        <v>0</v>
      </c>
      <c r="V704" s="370">
        <f t="shared" si="237"/>
        <v>0</v>
      </c>
      <c r="W704" s="370">
        <f t="shared" si="237"/>
        <v>0</v>
      </c>
      <c r="X704" s="370">
        <f t="shared" si="237"/>
        <v>0</v>
      </c>
      <c r="Y704" s="370">
        <f t="shared" si="237"/>
        <v>0</v>
      </c>
      <c r="Z704" s="507">
        <f t="shared" si="237"/>
        <v>0</v>
      </c>
      <c r="AA704" s="349">
        <f t="shared" si="220"/>
        <v>0</v>
      </c>
    </row>
    <row r="705" spans="1:27" ht="18.75" thickBot="1">
      <c r="A705" s="289">
        <v>635</v>
      </c>
      <c r="B705" s="185"/>
      <c r="C705" s="186">
        <v>5201</v>
      </c>
      <c r="D705" s="187" t="s">
        <v>388</v>
      </c>
      <c r="E705" s="539">
        <f aca="true" t="shared" si="238" ref="E705:E711">F705+G705+H705</f>
        <v>0</v>
      </c>
      <c r="F705" s="566"/>
      <c r="G705" s="508"/>
      <c r="H705" s="508"/>
      <c r="I705" s="566"/>
      <c r="J705" s="508"/>
      <c r="K705" s="508"/>
      <c r="L705" s="571">
        <f aca="true" t="shared" si="239" ref="L705:L711">I705+J705+K705</f>
        <v>0</v>
      </c>
      <c r="M705" s="270">
        <f t="shared" si="218"/>
      </c>
      <c r="N705" s="271"/>
      <c r="O705" s="509"/>
      <c r="P705" s="510"/>
      <c r="Q705" s="373">
        <f t="shared" si="219"/>
        <v>0</v>
      </c>
      <c r="R705" s="494">
        <f aca="true" t="shared" si="240" ref="R705:R711">O705+P705-Q705</f>
        <v>0</v>
      </c>
      <c r="S705" s="271"/>
      <c r="T705" s="509"/>
      <c r="U705" s="510"/>
      <c r="V705" s="501">
        <f aca="true" t="shared" si="241" ref="V705:V711">+IF(+(O705+P705)&gt;=L705,+P705,+(+L705-O705))</f>
        <v>0</v>
      </c>
      <c r="W705" s="351">
        <f aca="true" t="shared" si="242" ref="W705:W711">T705+U705-V705</f>
        <v>0</v>
      </c>
      <c r="X705" s="510"/>
      <c r="Y705" s="510"/>
      <c r="Z705" s="282"/>
      <c r="AA705" s="349">
        <f t="shared" si="220"/>
        <v>0</v>
      </c>
    </row>
    <row r="706" spans="1:27" ht="18.75" thickBot="1">
      <c r="A706" s="290">
        <v>640</v>
      </c>
      <c r="B706" s="185"/>
      <c r="C706" s="188">
        <v>5202</v>
      </c>
      <c r="D706" s="189" t="s">
        <v>389</v>
      </c>
      <c r="E706" s="539">
        <f t="shared" si="238"/>
        <v>0</v>
      </c>
      <c r="F706" s="566"/>
      <c r="G706" s="508"/>
      <c r="H706" s="508"/>
      <c r="I706" s="566"/>
      <c r="J706" s="508"/>
      <c r="K706" s="508"/>
      <c r="L706" s="571">
        <f t="shared" si="239"/>
        <v>0</v>
      </c>
      <c r="M706" s="270">
        <f t="shared" si="218"/>
      </c>
      <c r="N706" s="271"/>
      <c r="O706" s="509"/>
      <c r="P706" s="510"/>
      <c r="Q706" s="373">
        <f t="shared" si="219"/>
        <v>0</v>
      </c>
      <c r="R706" s="494">
        <f t="shared" si="240"/>
        <v>0</v>
      </c>
      <c r="S706" s="271"/>
      <c r="T706" s="509"/>
      <c r="U706" s="510"/>
      <c r="V706" s="501">
        <f t="shared" si="241"/>
        <v>0</v>
      </c>
      <c r="W706" s="351">
        <f t="shared" si="242"/>
        <v>0</v>
      </c>
      <c r="X706" s="510"/>
      <c r="Y706" s="510"/>
      <c r="Z706" s="282"/>
      <c r="AA706" s="349">
        <f t="shared" si="220"/>
        <v>0</v>
      </c>
    </row>
    <row r="707" spans="1:27" ht="18.75" thickBot="1">
      <c r="A707" s="290">
        <v>645</v>
      </c>
      <c r="B707" s="185"/>
      <c r="C707" s="188">
        <v>5203</v>
      </c>
      <c r="D707" s="189" t="s">
        <v>1121</v>
      </c>
      <c r="E707" s="539">
        <f t="shared" si="238"/>
        <v>0</v>
      </c>
      <c r="F707" s="566"/>
      <c r="G707" s="508"/>
      <c r="H707" s="508"/>
      <c r="I707" s="566"/>
      <c r="J707" s="508"/>
      <c r="K707" s="508"/>
      <c r="L707" s="571">
        <f t="shared" si="239"/>
        <v>0</v>
      </c>
      <c r="M707" s="270">
        <f t="shared" si="218"/>
      </c>
      <c r="N707" s="271"/>
      <c r="O707" s="509"/>
      <c r="P707" s="510"/>
      <c r="Q707" s="373">
        <f t="shared" si="219"/>
        <v>0</v>
      </c>
      <c r="R707" s="494">
        <f t="shared" si="240"/>
        <v>0</v>
      </c>
      <c r="S707" s="271"/>
      <c r="T707" s="509"/>
      <c r="U707" s="510"/>
      <c r="V707" s="501">
        <f t="shared" si="241"/>
        <v>0</v>
      </c>
      <c r="W707" s="351">
        <f t="shared" si="242"/>
        <v>0</v>
      </c>
      <c r="X707" s="510"/>
      <c r="Y707" s="510"/>
      <c r="Z707" s="282"/>
      <c r="AA707" s="349">
        <f t="shared" si="220"/>
        <v>0</v>
      </c>
    </row>
    <row r="708" spans="1:27" ht="18.75" thickBot="1">
      <c r="A708" s="290">
        <v>650</v>
      </c>
      <c r="B708" s="185"/>
      <c r="C708" s="188">
        <v>5204</v>
      </c>
      <c r="D708" s="189" t="s">
        <v>1122</v>
      </c>
      <c r="E708" s="539">
        <f t="shared" si="238"/>
        <v>0</v>
      </c>
      <c r="F708" s="566"/>
      <c r="G708" s="508"/>
      <c r="H708" s="508"/>
      <c r="I708" s="566"/>
      <c r="J708" s="508"/>
      <c r="K708" s="508"/>
      <c r="L708" s="571">
        <f t="shared" si="239"/>
        <v>0</v>
      </c>
      <c r="M708" s="270">
        <f t="shared" si="218"/>
      </c>
      <c r="N708" s="271"/>
      <c r="O708" s="509"/>
      <c r="P708" s="510"/>
      <c r="Q708" s="373">
        <f t="shared" si="219"/>
        <v>0</v>
      </c>
      <c r="R708" s="494">
        <f t="shared" si="240"/>
        <v>0</v>
      </c>
      <c r="S708" s="271"/>
      <c r="T708" s="509"/>
      <c r="U708" s="510"/>
      <c r="V708" s="501">
        <f t="shared" si="241"/>
        <v>0</v>
      </c>
      <c r="W708" s="351">
        <f t="shared" si="242"/>
        <v>0</v>
      </c>
      <c r="X708" s="510"/>
      <c r="Y708" s="510"/>
      <c r="Z708" s="282"/>
      <c r="AA708" s="349">
        <f t="shared" si="220"/>
        <v>0</v>
      </c>
    </row>
    <row r="709" spans="1:27" ht="18.75" thickBot="1">
      <c r="A709" s="289">
        <v>655</v>
      </c>
      <c r="B709" s="185"/>
      <c r="C709" s="188">
        <v>5205</v>
      </c>
      <c r="D709" s="189" t="s">
        <v>1123</v>
      </c>
      <c r="E709" s="539">
        <f t="shared" si="238"/>
        <v>0</v>
      </c>
      <c r="F709" s="566"/>
      <c r="G709" s="508"/>
      <c r="H709" s="508"/>
      <c r="I709" s="566"/>
      <c r="J709" s="508"/>
      <c r="K709" s="508"/>
      <c r="L709" s="571">
        <f t="shared" si="239"/>
        <v>0</v>
      </c>
      <c r="M709" s="270">
        <f t="shared" si="218"/>
      </c>
      <c r="N709" s="271"/>
      <c r="O709" s="509"/>
      <c r="P709" s="510"/>
      <c r="Q709" s="373">
        <f t="shared" si="219"/>
        <v>0</v>
      </c>
      <c r="R709" s="494">
        <f t="shared" si="240"/>
        <v>0</v>
      </c>
      <c r="S709" s="271"/>
      <c r="T709" s="509"/>
      <c r="U709" s="510"/>
      <c r="V709" s="501">
        <f t="shared" si="241"/>
        <v>0</v>
      </c>
      <c r="W709" s="351">
        <f t="shared" si="242"/>
        <v>0</v>
      </c>
      <c r="X709" s="510"/>
      <c r="Y709" s="510"/>
      <c r="Z709" s="282"/>
      <c r="AA709" s="349">
        <f t="shared" si="220"/>
        <v>0</v>
      </c>
    </row>
    <row r="710" spans="1:27" ht="18.75" thickBot="1">
      <c r="A710" s="289">
        <v>665</v>
      </c>
      <c r="B710" s="185"/>
      <c r="C710" s="188">
        <v>5206</v>
      </c>
      <c r="D710" s="189" t="s">
        <v>1124</v>
      </c>
      <c r="E710" s="539">
        <f t="shared" si="238"/>
        <v>0</v>
      </c>
      <c r="F710" s="566"/>
      <c r="G710" s="508"/>
      <c r="H710" s="508"/>
      <c r="I710" s="566"/>
      <c r="J710" s="508"/>
      <c r="K710" s="508"/>
      <c r="L710" s="571">
        <f t="shared" si="239"/>
        <v>0</v>
      </c>
      <c r="M710" s="270">
        <f t="shared" si="218"/>
      </c>
      <c r="N710" s="271"/>
      <c r="O710" s="509"/>
      <c r="P710" s="510"/>
      <c r="Q710" s="373">
        <f t="shared" si="219"/>
        <v>0</v>
      </c>
      <c r="R710" s="494">
        <f t="shared" si="240"/>
        <v>0</v>
      </c>
      <c r="S710" s="271"/>
      <c r="T710" s="509"/>
      <c r="U710" s="510"/>
      <c r="V710" s="501">
        <f t="shared" si="241"/>
        <v>0</v>
      </c>
      <c r="W710" s="351">
        <f t="shared" si="242"/>
        <v>0</v>
      </c>
      <c r="X710" s="510"/>
      <c r="Y710" s="510"/>
      <c r="Z710" s="282"/>
      <c r="AA710" s="349">
        <f t="shared" si="220"/>
        <v>0</v>
      </c>
    </row>
    <row r="711" spans="1:27" ht="18.75" thickBot="1">
      <c r="A711" s="289">
        <v>675</v>
      </c>
      <c r="B711" s="185"/>
      <c r="C711" s="190">
        <v>5219</v>
      </c>
      <c r="D711" s="191" t="s">
        <v>1125</v>
      </c>
      <c r="E711" s="539">
        <f t="shared" si="238"/>
        <v>0</v>
      </c>
      <c r="F711" s="566"/>
      <c r="G711" s="508"/>
      <c r="H711" s="508"/>
      <c r="I711" s="566"/>
      <c r="J711" s="508"/>
      <c r="K711" s="508"/>
      <c r="L711" s="571">
        <f t="shared" si="239"/>
        <v>0</v>
      </c>
      <c r="M711" s="270">
        <f t="shared" si="218"/>
      </c>
      <c r="N711" s="271"/>
      <c r="O711" s="509"/>
      <c r="P711" s="510"/>
      <c r="Q711" s="373">
        <f t="shared" si="219"/>
        <v>0</v>
      </c>
      <c r="R711" s="494">
        <f t="shared" si="240"/>
        <v>0</v>
      </c>
      <c r="S711" s="271"/>
      <c r="T711" s="509"/>
      <c r="U711" s="510"/>
      <c r="V711" s="501">
        <f t="shared" si="241"/>
        <v>0</v>
      </c>
      <c r="W711" s="351">
        <f t="shared" si="242"/>
        <v>0</v>
      </c>
      <c r="X711" s="510"/>
      <c r="Y711" s="510"/>
      <c r="Z711" s="282"/>
      <c r="AA711" s="349">
        <f t="shared" si="220"/>
        <v>0</v>
      </c>
    </row>
    <row r="712" spans="1:27" ht="18.75" thickBot="1">
      <c r="A712" s="289">
        <v>685</v>
      </c>
      <c r="B712" s="184">
        <v>5300</v>
      </c>
      <c r="C712" s="902" t="s">
        <v>1126</v>
      </c>
      <c r="D712" s="902"/>
      <c r="E712" s="848">
        <f aca="true" t="shared" si="243" ref="E712:L712">SUM(E713:E714)</f>
        <v>0</v>
      </c>
      <c r="F712" s="565">
        <f t="shared" si="243"/>
        <v>0</v>
      </c>
      <c r="G712" s="505">
        <f t="shared" si="243"/>
        <v>0</v>
      </c>
      <c r="H712" s="505">
        <f>SUM(H713:H714)</f>
        <v>0</v>
      </c>
      <c r="I712" s="565">
        <f t="shared" si="243"/>
        <v>0</v>
      </c>
      <c r="J712" s="505">
        <f t="shared" si="243"/>
        <v>0</v>
      </c>
      <c r="K712" s="505">
        <f t="shared" si="243"/>
        <v>0</v>
      </c>
      <c r="L712" s="505">
        <f t="shared" si="243"/>
        <v>0</v>
      </c>
      <c r="M712" s="270">
        <f t="shared" si="218"/>
      </c>
      <c r="N712" s="271"/>
      <c r="O712" s="369">
        <f>SUM(O713:O714)</f>
        <v>0</v>
      </c>
      <c r="P712" s="370">
        <f>SUM(P713:P714)</f>
        <v>0</v>
      </c>
      <c r="Q712" s="506">
        <f>SUM(Q713:Q714)</f>
        <v>0</v>
      </c>
      <c r="R712" s="507">
        <f>SUM(R713:R714)</f>
        <v>0</v>
      </c>
      <c r="S712" s="271"/>
      <c r="T712" s="369">
        <f aca="true" t="shared" si="244" ref="T712:Z712">SUM(T713:T714)</f>
        <v>0</v>
      </c>
      <c r="U712" s="370">
        <f t="shared" si="244"/>
        <v>0</v>
      </c>
      <c r="V712" s="370">
        <f t="shared" si="244"/>
        <v>0</v>
      </c>
      <c r="W712" s="370">
        <f t="shared" si="244"/>
        <v>0</v>
      </c>
      <c r="X712" s="370">
        <f t="shared" si="244"/>
        <v>0</v>
      </c>
      <c r="Y712" s="370">
        <f t="shared" si="244"/>
        <v>0</v>
      </c>
      <c r="Z712" s="507">
        <f t="shared" si="244"/>
        <v>0</v>
      </c>
      <c r="AA712" s="349">
        <f t="shared" si="220"/>
        <v>0</v>
      </c>
    </row>
    <row r="713" spans="1:27" ht="18.75" thickBot="1">
      <c r="A713" s="290">
        <v>690</v>
      </c>
      <c r="B713" s="185"/>
      <c r="C713" s="186">
        <v>5301</v>
      </c>
      <c r="D713" s="187" t="s">
        <v>1669</v>
      </c>
      <c r="E713" s="539">
        <f>F713+G713+H713</f>
        <v>0</v>
      </c>
      <c r="F713" s="566"/>
      <c r="G713" s="508"/>
      <c r="H713" s="508"/>
      <c r="I713" s="566"/>
      <c r="J713" s="508"/>
      <c r="K713" s="508"/>
      <c r="L713" s="571">
        <f>I713+J713+K713</f>
        <v>0</v>
      </c>
      <c r="M713" s="270">
        <f t="shared" si="218"/>
      </c>
      <c r="N713" s="271"/>
      <c r="O713" s="509"/>
      <c r="P713" s="510"/>
      <c r="Q713" s="373">
        <f t="shared" si="219"/>
        <v>0</v>
      </c>
      <c r="R713" s="494">
        <f>O713+P713-Q713</f>
        <v>0</v>
      </c>
      <c r="S713" s="271"/>
      <c r="T713" s="509"/>
      <c r="U713" s="510"/>
      <c r="V713" s="501">
        <f>+IF(+(O713+P713)&gt;=L713,+P713,+(+L713-O713))</f>
        <v>0</v>
      </c>
      <c r="W713" s="351">
        <f>T713+U713-V713</f>
        <v>0</v>
      </c>
      <c r="X713" s="510"/>
      <c r="Y713" s="510"/>
      <c r="Z713" s="282"/>
      <c r="AA713" s="349">
        <f t="shared" si="220"/>
        <v>0</v>
      </c>
    </row>
    <row r="714" spans="1:27" ht="18.75" thickBot="1">
      <c r="A714" s="290">
        <v>695</v>
      </c>
      <c r="B714" s="185"/>
      <c r="C714" s="190">
        <v>5309</v>
      </c>
      <c r="D714" s="191" t="s">
        <v>1127</v>
      </c>
      <c r="E714" s="539">
        <f>F714+G714+H714</f>
        <v>0</v>
      </c>
      <c r="F714" s="566"/>
      <c r="G714" s="508"/>
      <c r="H714" s="508"/>
      <c r="I714" s="566"/>
      <c r="J714" s="508"/>
      <c r="K714" s="508"/>
      <c r="L714" s="571">
        <f>I714+J714+K714</f>
        <v>0</v>
      </c>
      <c r="M714" s="270">
        <f t="shared" si="218"/>
      </c>
      <c r="N714" s="271"/>
      <c r="O714" s="509"/>
      <c r="P714" s="510"/>
      <c r="Q714" s="373">
        <f t="shared" si="219"/>
        <v>0</v>
      </c>
      <c r="R714" s="494">
        <f>O714+P714-Q714</f>
        <v>0</v>
      </c>
      <c r="S714" s="271"/>
      <c r="T714" s="509"/>
      <c r="U714" s="510"/>
      <c r="V714" s="501">
        <f>+IF(+(O714+P714)&gt;=L714,+P714,+(+L714-O714))</f>
        <v>0</v>
      </c>
      <c r="W714" s="351">
        <f>T714+U714-V714</f>
        <v>0</v>
      </c>
      <c r="X714" s="510"/>
      <c r="Y714" s="510"/>
      <c r="Z714" s="282"/>
      <c r="AA714" s="349">
        <f t="shared" si="220"/>
        <v>0</v>
      </c>
    </row>
    <row r="715" spans="1:27" ht="18.75" thickBot="1">
      <c r="A715" s="289">
        <v>700</v>
      </c>
      <c r="B715" s="184">
        <v>5400</v>
      </c>
      <c r="C715" s="903" t="s">
        <v>1218</v>
      </c>
      <c r="D715" s="903"/>
      <c r="E715" s="539">
        <f>F715+G715+H715</f>
        <v>0</v>
      </c>
      <c r="F715" s="564"/>
      <c r="G715" s="502"/>
      <c r="H715" s="502"/>
      <c r="I715" s="564"/>
      <c r="J715" s="502"/>
      <c r="K715" s="502"/>
      <c r="L715" s="571">
        <f>I715+J715+K715</f>
        <v>0</v>
      </c>
      <c r="M715" s="270">
        <f t="shared" si="218"/>
      </c>
      <c r="N715" s="271"/>
      <c r="O715" s="503"/>
      <c r="P715" s="504"/>
      <c r="Q715" s="370">
        <f t="shared" si="219"/>
        <v>0</v>
      </c>
      <c r="R715" s="494">
        <f>O715+P715-Q715</f>
        <v>0</v>
      </c>
      <c r="S715" s="271"/>
      <c r="T715" s="503"/>
      <c r="U715" s="504"/>
      <c r="V715" s="501">
        <f>+IF(+(O715+P715)&gt;=L715,+P715,+(+L715-O715))</f>
        <v>0</v>
      </c>
      <c r="W715" s="351">
        <f>T715+U715-V715</f>
        <v>0</v>
      </c>
      <c r="X715" s="504"/>
      <c r="Y715" s="504"/>
      <c r="Z715" s="282"/>
      <c r="AA715" s="349">
        <f t="shared" si="220"/>
        <v>0</v>
      </c>
    </row>
    <row r="716" spans="1:27" ht="18.75" thickBot="1">
      <c r="A716" s="289">
        <v>710</v>
      </c>
      <c r="B716" s="143">
        <v>5500</v>
      </c>
      <c r="C716" s="904" t="s">
        <v>1219</v>
      </c>
      <c r="D716" s="904"/>
      <c r="E716" s="540">
        <f aca="true" t="shared" si="245" ref="E716:L716">SUM(E717:E720)</f>
        <v>0</v>
      </c>
      <c r="F716" s="353">
        <f t="shared" si="245"/>
        <v>0</v>
      </c>
      <c r="G716" s="279">
        <f t="shared" si="245"/>
        <v>0</v>
      </c>
      <c r="H716" s="279">
        <f>SUM(H717:H720)</f>
        <v>0</v>
      </c>
      <c r="I716" s="353">
        <f t="shared" si="245"/>
        <v>0</v>
      </c>
      <c r="J716" s="279">
        <f t="shared" si="245"/>
        <v>0</v>
      </c>
      <c r="K716" s="279">
        <f t="shared" si="245"/>
        <v>0</v>
      </c>
      <c r="L716" s="279">
        <f t="shared" si="245"/>
        <v>0</v>
      </c>
      <c r="M716" s="270">
        <f t="shared" si="218"/>
      </c>
      <c r="N716" s="271"/>
      <c r="O716" s="354">
        <f>SUM(O717:O720)</f>
        <v>0</v>
      </c>
      <c r="P716" s="355">
        <f>SUM(P717:P720)</f>
        <v>0</v>
      </c>
      <c r="Q716" s="496">
        <f>SUM(Q717:Q720)</f>
        <v>0</v>
      </c>
      <c r="R716" s="497">
        <f>SUM(R717:R720)</f>
        <v>0</v>
      </c>
      <c r="S716" s="271"/>
      <c r="T716" s="354">
        <f aca="true" t="shared" si="246" ref="T716:Z716">SUM(T717:T720)</f>
        <v>0</v>
      </c>
      <c r="U716" s="355">
        <f t="shared" si="246"/>
        <v>0</v>
      </c>
      <c r="V716" s="355">
        <f t="shared" si="246"/>
        <v>0</v>
      </c>
      <c r="W716" s="355">
        <f t="shared" si="246"/>
        <v>0</v>
      </c>
      <c r="X716" s="355">
        <f t="shared" si="246"/>
        <v>0</v>
      </c>
      <c r="Y716" s="355">
        <f t="shared" si="246"/>
        <v>0</v>
      </c>
      <c r="Z716" s="497">
        <f t="shared" si="246"/>
        <v>0</v>
      </c>
      <c r="AA716" s="349">
        <f t="shared" si="220"/>
        <v>0</v>
      </c>
    </row>
    <row r="717" spans="1:27" ht="18.75" thickBot="1">
      <c r="A717" s="290">
        <v>715</v>
      </c>
      <c r="B717" s="182"/>
      <c r="C717" s="148">
        <v>5501</v>
      </c>
      <c r="D717" s="172" t="s">
        <v>1220</v>
      </c>
      <c r="E717" s="539">
        <f>F717+G717+H717</f>
        <v>0</v>
      </c>
      <c r="F717" s="526"/>
      <c r="G717" s="272"/>
      <c r="H717" s="272"/>
      <c r="I717" s="526"/>
      <c r="J717" s="272"/>
      <c r="K717" s="272"/>
      <c r="L717" s="571">
        <f>I717+J717+K717</f>
        <v>0</v>
      </c>
      <c r="M717" s="270">
        <f t="shared" si="218"/>
      </c>
      <c r="N717" s="271"/>
      <c r="O717" s="493"/>
      <c r="P717" s="281"/>
      <c r="Q717" s="351">
        <f t="shared" si="219"/>
        <v>0</v>
      </c>
      <c r="R717" s="494">
        <f>O717+P717-Q717</f>
        <v>0</v>
      </c>
      <c r="S717" s="271"/>
      <c r="T717" s="493"/>
      <c r="U717" s="281"/>
      <c r="V717" s="501">
        <f>+IF(+(O717+P717)&gt;=L717,+P717,+(+L717-O717))</f>
        <v>0</v>
      </c>
      <c r="W717" s="351">
        <f>T717+U717-V717</f>
        <v>0</v>
      </c>
      <c r="X717" s="281"/>
      <c r="Y717" s="281"/>
      <c r="Z717" s="282"/>
      <c r="AA717" s="349">
        <f t="shared" si="220"/>
        <v>0</v>
      </c>
    </row>
    <row r="718" spans="1:27" ht="18.75" thickBot="1">
      <c r="A718" s="290">
        <v>720</v>
      </c>
      <c r="B718" s="182"/>
      <c r="C718" s="140">
        <v>5502</v>
      </c>
      <c r="D718" s="149" t="s">
        <v>1221</v>
      </c>
      <c r="E718" s="539">
        <f>F718+G718+H718</f>
        <v>0</v>
      </c>
      <c r="F718" s="526"/>
      <c r="G718" s="272"/>
      <c r="H718" s="272"/>
      <c r="I718" s="526"/>
      <c r="J718" s="272"/>
      <c r="K718" s="272"/>
      <c r="L718" s="571">
        <f>I718+J718+K718</f>
        <v>0</v>
      </c>
      <c r="M718" s="270">
        <f t="shared" si="218"/>
      </c>
      <c r="N718" s="271"/>
      <c r="O718" s="493"/>
      <c r="P718" s="281"/>
      <c r="Q718" s="351">
        <f t="shared" si="219"/>
        <v>0</v>
      </c>
      <c r="R718" s="494">
        <f>O718+P718-Q718</f>
        <v>0</v>
      </c>
      <c r="S718" s="271"/>
      <c r="T718" s="493"/>
      <c r="U718" s="281"/>
      <c r="V718" s="501">
        <f>+IF(+(O718+P718)&gt;=L718,+P718,+(+L718-O718))</f>
        <v>0</v>
      </c>
      <c r="W718" s="351">
        <f>T718+U718-V718</f>
        <v>0</v>
      </c>
      <c r="X718" s="281"/>
      <c r="Y718" s="281"/>
      <c r="Z718" s="282"/>
      <c r="AA718" s="349">
        <f t="shared" si="220"/>
        <v>0</v>
      </c>
    </row>
    <row r="719" spans="1:27" ht="18.75" thickBot="1">
      <c r="A719" s="290">
        <v>725</v>
      </c>
      <c r="B719" s="182"/>
      <c r="C719" s="140">
        <v>5503</v>
      </c>
      <c r="D719" s="142" t="s">
        <v>1222</v>
      </c>
      <c r="E719" s="539">
        <f>F719+G719+H719</f>
        <v>0</v>
      </c>
      <c r="F719" s="526"/>
      <c r="G719" s="272"/>
      <c r="H719" s="272"/>
      <c r="I719" s="526"/>
      <c r="J719" s="272"/>
      <c r="K719" s="272"/>
      <c r="L719" s="571">
        <f>I719+J719+K719</f>
        <v>0</v>
      </c>
      <c r="M719" s="270">
        <f t="shared" si="218"/>
      </c>
      <c r="N719" s="271"/>
      <c r="O719" s="493"/>
      <c r="P719" s="281"/>
      <c r="Q719" s="351">
        <f t="shared" si="219"/>
        <v>0</v>
      </c>
      <c r="R719" s="494">
        <f>O719+P719-Q719</f>
        <v>0</v>
      </c>
      <c r="S719" s="271"/>
      <c r="T719" s="493"/>
      <c r="U719" s="281"/>
      <c r="V719" s="501">
        <f>+IF(+(O719+P719)&gt;=L719,+P719,+(+L719-O719))</f>
        <v>0</v>
      </c>
      <c r="W719" s="351">
        <f>T719+U719-V719</f>
        <v>0</v>
      </c>
      <c r="X719" s="281"/>
      <c r="Y719" s="281"/>
      <c r="Z719" s="282"/>
      <c r="AA719" s="349">
        <f t="shared" si="220"/>
        <v>0</v>
      </c>
    </row>
    <row r="720" spans="1:27" ht="18.75" thickBot="1">
      <c r="A720" s="290">
        <v>730</v>
      </c>
      <c r="B720" s="182"/>
      <c r="C720" s="140">
        <v>5504</v>
      </c>
      <c r="D720" s="149" t="s">
        <v>1223</v>
      </c>
      <c r="E720" s="539">
        <f>F720+G720+H720</f>
        <v>0</v>
      </c>
      <c r="F720" s="526"/>
      <c r="G720" s="272"/>
      <c r="H720" s="272"/>
      <c r="I720" s="526"/>
      <c r="J720" s="272"/>
      <c r="K720" s="272"/>
      <c r="L720" s="571">
        <f>I720+J720+K720</f>
        <v>0</v>
      </c>
      <c r="M720" s="270">
        <f t="shared" si="218"/>
      </c>
      <c r="N720" s="271"/>
      <c r="O720" s="493"/>
      <c r="P720" s="281"/>
      <c r="Q720" s="351">
        <f t="shared" si="219"/>
        <v>0</v>
      </c>
      <c r="R720" s="494">
        <f>O720+P720-Q720</f>
        <v>0</v>
      </c>
      <c r="S720" s="271"/>
      <c r="T720" s="493"/>
      <c r="U720" s="281"/>
      <c r="V720" s="501">
        <f>+IF(+(O720+P720)&gt;=L720,+P720,+(+L720-O720))</f>
        <v>0</v>
      </c>
      <c r="W720" s="351">
        <f>T720+U720-V720</f>
        <v>0</v>
      </c>
      <c r="X720" s="281"/>
      <c r="Y720" s="281"/>
      <c r="Z720" s="282"/>
      <c r="AA720" s="349">
        <f t="shared" si="220"/>
        <v>0</v>
      </c>
    </row>
    <row r="721" spans="1:27" ht="18.75" thickBot="1">
      <c r="A721" s="290">
        <v>735</v>
      </c>
      <c r="B721" s="184">
        <v>5700</v>
      </c>
      <c r="C721" s="897" t="s">
        <v>1224</v>
      </c>
      <c r="D721" s="898"/>
      <c r="E721" s="848">
        <f aca="true" t="shared" si="247" ref="E721:L721">SUM(E722:E724)</f>
        <v>0</v>
      </c>
      <c r="F721" s="565">
        <f t="shared" si="247"/>
        <v>0</v>
      </c>
      <c r="G721" s="505">
        <f t="shared" si="247"/>
        <v>0</v>
      </c>
      <c r="H721" s="505">
        <f>SUM(H722:H724)</f>
        <v>0</v>
      </c>
      <c r="I721" s="565">
        <f t="shared" si="247"/>
        <v>0</v>
      </c>
      <c r="J721" s="505">
        <f t="shared" si="247"/>
        <v>0</v>
      </c>
      <c r="K721" s="505">
        <f t="shared" si="247"/>
        <v>0</v>
      </c>
      <c r="L721" s="505">
        <f t="shared" si="247"/>
        <v>0</v>
      </c>
      <c r="M721" s="270">
        <f t="shared" si="218"/>
      </c>
      <c r="N721" s="271"/>
      <c r="O721" s="369">
        <f>SUM(O722:O724)</f>
        <v>0</v>
      </c>
      <c r="P721" s="370">
        <f>SUM(P722:P724)</f>
        <v>0</v>
      </c>
      <c r="Q721" s="506">
        <f>SUM(Q722:Q723)</f>
        <v>0</v>
      </c>
      <c r="R721" s="507">
        <f>SUM(R722:R724)</f>
        <v>0</v>
      </c>
      <c r="S721" s="271"/>
      <c r="T721" s="369">
        <f>SUM(T722:T724)</f>
        <v>0</v>
      </c>
      <c r="U721" s="370">
        <f>SUM(U722:U724)</f>
        <v>0</v>
      </c>
      <c r="V721" s="370">
        <f>SUM(V722:V724)</f>
        <v>0</v>
      </c>
      <c r="W721" s="370">
        <f>SUM(W722:W724)</f>
        <v>0</v>
      </c>
      <c r="X721" s="370">
        <f>SUM(X722:X724)</f>
        <v>0</v>
      </c>
      <c r="Y721" s="370">
        <f>SUM(Y722:Y723)</f>
        <v>0</v>
      </c>
      <c r="Z721" s="507">
        <f>SUM(Z722:Z724)</f>
        <v>0</v>
      </c>
      <c r="AA721" s="349">
        <f t="shared" si="220"/>
        <v>0</v>
      </c>
    </row>
    <row r="722" spans="1:27" ht="18.75" thickBot="1">
      <c r="A722" s="290">
        <v>740</v>
      </c>
      <c r="B722" s="185"/>
      <c r="C722" s="186">
        <v>5701</v>
      </c>
      <c r="D722" s="187" t="s">
        <v>1225</v>
      </c>
      <c r="E722" s="539">
        <f>F722+G722+H722</f>
        <v>0</v>
      </c>
      <c r="F722" s="566"/>
      <c r="G722" s="508"/>
      <c r="H722" s="508"/>
      <c r="I722" s="566"/>
      <c r="J722" s="508"/>
      <c r="K722" s="508"/>
      <c r="L722" s="571">
        <f>I722+J722+K722</f>
        <v>0</v>
      </c>
      <c r="M722" s="270">
        <f t="shared" si="218"/>
      </c>
      <c r="N722" s="271"/>
      <c r="O722" s="509"/>
      <c r="P722" s="510"/>
      <c r="Q722" s="373">
        <f t="shared" si="219"/>
        <v>0</v>
      </c>
      <c r="R722" s="494">
        <f>O722+P722-Q722</f>
        <v>0</v>
      </c>
      <c r="S722" s="271"/>
      <c r="T722" s="509"/>
      <c r="U722" s="510"/>
      <c r="V722" s="501">
        <f>+IF(+(O722+P722)&gt;=L722,+P722,+(+L722-O722))</f>
        <v>0</v>
      </c>
      <c r="W722" s="351">
        <f>T722+U722-V722</f>
        <v>0</v>
      </c>
      <c r="X722" s="510"/>
      <c r="Y722" s="510"/>
      <c r="Z722" s="282"/>
      <c r="AA722" s="349">
        <f t="shared" si="220"/>
        <v>0</v>
      </c>
    </row>
    <row r="723" spans="1:27" ht="18.75" thickBot="1">
      <c r="A723" s="290">
        <v>745</v>
      </c>
      <c r="B723" s="185"/>
      <c r="C723" s="190">
        <v>5702</v>
      </c>
      <c r="D723" s="191" t="s">
        <v>1226</v>
      </c>
      <c r="E723" s="539">
        <f>F723+G723+H723</f>
        <v>0</v>
      </c>
      <c r="F723" s="566"/>
      <c r="G723" s="508"/>
      <c r="H723" s="508"/>
      <c r="I723" s="566"/>
      <c r="J723" s="508"/>
      <c r="K723" s="508"/>
      <c r="L723" s="571">
        <f>I723+J723+K723</f>
        <v>0</v>
      </c>
      <c r="M723" s="270">
        <f t="shared" si="218"/>
      </c>
      <c r="N723" s="271"/>
      <c r="O723" s="509"/>
      <c r="P723" s="510"/>
      <c r="Q723" s="373">
        <f t="shared" si="219"/>
        <v>0</v>
      </c>
      <c r="R723" s="494">
        <f>O723+P723-Q723</f>
        <v>0</v>
      </c>
      <c r="S723" s="271"/>
      <c r="T723" s="509"/>
      <c r="U723" s="510"/>
      <c r="V723" s="501">
        <f>+IF(+(O723+P723)&gt;=L723,+P723,+(+L723-O723))</f>
        <v>0</v>
      </c>
      <c r="W723" s="351">
        <f>T723+U723-V723</f>
        <v>0</v>
      </c>
      <c r="X723" s="510"/>
      <c r="Y723" s="510"/>
      <c r="Z723" s="282"/>
      <c r="AA723" s="349">
        <f t="shared" si="220"/>
        <v>0</v>
      </c>
    </row>
    <row r="724" spans="1:27" ht="18.75" thickBot="1">
      <c r="A724" s="289">
        <v>750</v>
      </c>
      <c r="B724" s="139"/>
      <c r="C724" s="192">
        <v>4071</v>
      </c>
      <c r="D724" s="545" t="s">
        <v>1227</v>
      </c>
      <c r="E724" s="539">
        <f>F724+G724+H724</f>
        <v>0</v>
      </c>
      <c r="F724" s="534"/>
      <c r="G724" s="304"/>
      <c r="H724" s="304"/>
      <c r="I724" s="534"/>
      <c r="J724" s="304"/>
      <c r="K724" s="304"/>
      <c r="L724" s="571">
        <f>I724+J724+K724</f>
        <v>0</v>
      </c>
      <c r="M724" s="270">
        <f t="shared" si="218"/>
      </c>
      <c r="N724" s="271"/>
      <c r="O724" s="375"/>
      <c r="P724" s="357"/>
      <c r="Q724" s="357"/>
      <c r="R724" s="511"/>
      <c r="S724" s="271"/>
      <c r="T724" s="352"/>
      <c r="U724" s="357"/>
      <c r="V724" s="357"/>
      <c r="W724" s="357"/>
      <c r="X724" s="357"/>
      <c r="Y724" s="357"/>
      <c r="Z724" s="495"/>
      <c r="AA724" s="349">
        <f t="shared" si="220"/>
        <v>0</v>
      </c>
    </row>
    <row r="725" spans="1:27" ht="36" customHeight="1">
      <c r="A725" s="290">
        <v>755</v>
      </c>
      <c r="B725" s="182"/>
      <c r="C725" s="193"/>
      <c r="D725" s="377"/>
      <c r="E725" s="276"/>
      <c r="F725" s="276"/>
      <c r="G725" s="276"/>
      <c r="H725" s="276"/>
      <c r="I725" s="276"/>
      <c r="J725" s="276"/>
      <c r="K725" s="276"/>
      <c r="L725" s="277"/>
      <c r="M725" s="270">
        <f t="shared" si="218"/>
      </c>
      <c r="N725" s="271"/>
      <c r="O725" s="512"/>
      <c r="P725" s="513"/>
      <c r="Q725" s="364"/>
      <c r="R725" s="365"/>
      <c r="S725" s="271"/>
      <c r="T725" s="512"/>
      <c r="U725" s="513"/>
      <c r="V725" s="364"/>
      <c r="W725" s="364"/>
      <c r="X725" s="513"/>
      <c r="Y725" s="364"/>
      <c r="Z725" s="365"/>
      <c r="AA725" s="365"/>
    </row>
    <row r="726" spans="1:27" ht="18.75" thickBot="1">
      <c r="A726" s="290">
        <v>760</v>
      </c>
      <c r="B726" s="514">
        <v>98</v>
      </c>
      <c r="C726" s="899" t="s">
        <v>1228</v>
      </c>
      <c r="D726" s="870"/>
      <c r="E726" s="539">
        <f>F726+G726</f>
        <v>0</v>
      </c>
      <c r="F726" s="528"/>
      <c r="G726" s="285"/>
      <c r="H726" s="285"/>
      <c r="I726" s="528"/>
      <c r="J726" s="285"/>
      <c r="K726" s="285"/>
      <c r="L726" s="571">
        <f>I726+J726+K726</f>
        <v>0</v>
      </c>
      <c r="M726" s="270">
        <f t="shared" si="218"/>
      </c>
      <c r="N726" s="271"/>
      <c r="O726" s="500"/>
      <c r="P726" s="283"/>
      <c r="Q726" s="355">
        <f t="shared" si="219"/>
        <v>0</v>
      </c>
      <c r="R726" s="494">
        <f>O726+P726-Q726</f>
        <v>0</v>
      </c>
      <c r="S726" s="271"/>
      <c r="T726" s="500"/>
      <c r="U726" s="283"/>
      <c r="V726" s="501">
        <f>+IF(+(O726+P726)&gt;=L726,+P726,+(+L726-O726))</f>
        <v>0</v>
      </c>
      <c r="W726" s="351">
        <f>T726+U726-V726</f>
        <v>0</v>
      </c>
      <c r="X726" s="283"/>
      <c r="Y726" s="283"/>
      <c r="Z726" s="282"/>
      <c r="AA726" s="349">
        <f t="shared" si="220"/>
        <v>0</v>
      </c>
    </row>
    <row r="727" spans="1:27" ht="15.75">
      <c r="A727" s="289">
        <v>765</v>
      </c>
      <c r="B727" s="194"/>
      <c r="C727" s="379" t="s">
        <v>1229</v>
      </c>
      <c r="D727" s="380"/>
      <c r="E727" s="460"/>
      <c r="F727" s="460"/>
      <c r="G727" s="460"/>
      <c r="H727" s="460"/>
      <c r="I727" s="460"/>
      <c r="J727" s="460"/>
      <c r="K727" s="460"/>
      <c r="L727" s="381"/>
      <c r="M727" s="270">
        <f t="shared" si="218"/>
      </c>
      <c r="N727" s="271"/>
      <c r="O727" s="382"/>
      <c r="P727" s="383"/>
      <c r="Q727" s="383"/>
      <c r="R727" s="384"/>
      <c r="S727" s="271"/>
      <c r="T727" s="382"/>
      <c r="U727" s="383"/>
      <c r="V727" s="383"/>
      <c r="W727" s="383"/>
      <c r="X727" s="383"/>
      <c r="Y727" s="383"/>
      <c r="Z727" s="384"/>
      <c r="AA727" s="384"/>
    </row>
    <row r="728" spans="1:27" ht="15.75">
      <c r="A728" s="289">
        <v>775</v>
      </c>
      <c r="B728" s="194"/>
      <c r="C728" s="385" t="s">
        <v>1230</v>
      </c>
      <c r="D728" s="377"/>
      <c r="E728" s="448"/>
      <c r="F728" s="448"/>
      <c r="G728" s="448"/>
      <c r="H728" s="448"/>
      <c r="I728" s="448"/>
      <c r="J728" s="448"/>
      <c r="K728" s="448"/>
      <c r="L728" s="342"/>
      <c r="M728" s="270">
        <f t="shared" si="218"/>
      </c>
      <c r="N728" s="271"/>
      <c r="O728" s="386"/>
      <c r="P728" s="387"/>
      <c r="Q728" s="387"/>
      <c r="R728" s="388"/>
      <c r="S728" s="271"/>
      <c r="T728" s="386"/>
      <c r="U728" s="387"/>
      <c r="V728" s="387"/>
      <c r="W728" s="387"/>
      <c r="X728" s="387"/>
      <c r="Y728" s="387"/>
      <c r="Z728" s="388"/>
      <c r="AA728" s="388"/>
    </row>
    <row r="729" spans="1:27" ht="16.5" thickBot="1">
      <c r="A729" s="290">
        <v>780</v>
      </c>
      <c r="B729" s="195"/>
      <c r="C729" s="389" t="s">
        <v>1231</v>
      </c>
      <c r="D729" s="390"/>
      <c r="E729" s="461"/>
      <c r="F729" s="461"/>
      <c r="G729" s="461"/>
      <c r="H729" s="461"/>
      <c r="I729" s="461"/>
      <c r="J729" s="461"/>
      <c r="K729" s="461"/>
      <c r="L729" s="344"/>
      <c r="M729" s="270">
        <f t="shared" si="218"/>
      </c>
      <c r="N729" s="271"/>
      <c r="O729" s="391"/>
      <c r="P729" s="392"/>
      <c r="Q729" s="392"/>
      <c r="R729" s="393"/>
      <c r="S729" s="271"/>
      <c r="T729" s="391"/>
      <c r="U729" s="392"/>
      <c r="V729" s="392"/>
      <c r="W729" s="392"/>
      <c r="X729" s="392"/>
      <c r="Y729" s="392"/>
      <c r="Z729" s="393"/>
      <c r="AA729" s="393"/>
    </row>
    <row r="730" spans="1:27" ht="18.75" thickBot="1">
      <c r="A730" s="290">
        <v>785</v>
      </c>
      <c r="B730" s="196"/>
      <c r="C730" s="165" t="s">
        <v>1462</v>
      </c>
      <c r="D730" s="197" t="s">
        <v>1232</v>
      </c>
      <c r="E730" s="307">
        <f aca="true" t="shared" si="248" ref="E730:L730">SUM(E618,E621,E627,E633,E634,E652,E656,E662,E665,E666,E667,E668,E669,E676,E683,E684,E685,E686,E693,E697,E698,E699,E700,E703,E704,E712,E715,E716,E721)+E726</f>
        <v>12177</v>
      </c>
      <c r="F730" s="307">
        <f t="shared" si="248"/>
        <v>12177</v>
      </c>
      <c r="G730" s="307">
        <f t="shared" si="248"/>
        <v>0</v>
      </c>
      <c r="H730" s="307">
        <f>SUM(H618,H621,H627,H633,H634,H652,H656,H662,H665,H666,H667,H668,H669,H676,H683,H684,H685,H686,H693,H697,H698,H699,H700,H703,H704,H712,H715,H716,H721)+H726</f>
        <v>0</v>
      </c>
      <c r="I730" s="307">
        <f t="shared" si="248"/>
        <v>12177</v>
      </c>
      <c r="J730" s="307">
        <f t="shared" si="248"/>
        <v>0</v>
      </c>
      <c r="K730" s="307">
        <f t="shared" si="248"/>
        <v>0</v>
      </c>
      <c r="L730" s="307">
        <f t="shared" si="248"/>
        <v>12177</v>
      </c>
      <c r="M730" s="270">
        <f>(IF($E730&lt;&gt;0,$M$2,IF($L730&lt;&gt;0,$M$2,"")))</f>
        <v>1</v>
      </c>
      <c r="N730" s="515" t="str">
        <f>LEFT(C615,1)</f>
        <v>3</v>
      </c>
      <c r="O730" s="307">
        <f>SUM(O618,O621,O627,O633,O634,O652,O656,O662,O665,O666,O667,O668,O669,O676,O683,O684,O685,O686,O693,O697,O698,O699,O700,O703,O704,O712,O715,O716,O721)+O726</f>
        <v>0</v>
      </c>
      <c r="P730" s="307">
        <f>SUM(P618,P621,P627,P633,P634,P652,P656,P662,P665,P666,P667,P668,P669,P676,P683,P684,P685,P686,P693,P697,P698,P699,P700,P703,P704,P712,P715,P716,P721)+P726</f>
        <v>0</v>
      </c>
      <c r="Q730" s="307">
        <f>SUM(Q618,Q621,Q627,Q633,Q634,Q652,Q656,Q662,Q665,Q666,Q667,Q668,Q669,Q676,Q683,Q684,Q685,Q686,Q693,Q697,Q698,Q699,Q700,Q703,Q704,Q712,Q715,Q716,Q721)+Q726</f>
        <v>12177</v>
      </c>
      <c r="R730" s="307">
        <f>SUM(R618,R621,R627,R633,R634,R652,R656,R662,R665,R666,R667,R668,R669,R676,R683,R684,R685,R686,R693,R697,R698,R699,R700,R703,R704,R712,R715,R716,R721)+R726</f>
        <v>-12177</v>
      </c>
      <c r="S730" s="244"/>
      <c r="T730" s="307">
        <f aca="true" t="shared" si="249" ref="T730:Y730">SUM(T618,T621,T627,T633,T634,T652,T656,T662,T665,T666,T667,T668,T669,T676,T683,T684,T685,T686,T693,T697,T698,T699,T700,T703,T704,T712,T715,T716,T721)+T726</f>
        <v>0</v>
      </c>
      <c r="U730" s="307">
        <f t="shared" si="249"/>
        <v>0</v>
      </c>
      <c r="V730" s="307">
        <f t="shared" si="249"/>
        <v>12177</v>
      </c>
      <c r="W730" s="307">
        <f t="shared" si="249"/>
        <v>-12177</v>
      </c>
      <c r="X730" s="307">
        <f t="shared" si="249"/>
        <v>0</v>
      </c>
      <c r="Y730" s="307">
        <f t="shared" si="249"/>
        <v>0</v>
      </c>
      <c r="Z730" s="307">
        <f>SUM(Z618,Z621,Z627,Z633,Z634,Z652,Z656,Z662,Z665,Z666,Z667,Z668,Z669,Z676,Z683,Z684,Z685,Z686,Z693,Z697,Z698,Z699,Z700,Z703,Z704,Z712,Z715,Z716,Z721)+Z726</f>
        <v>0</v>
      </c>
      <c r="AA730" s="349">
        <f>W730-X730-Y730-Z730</f>
        <v>-12177</v>
      </c>
    </row>
    <row r="731" spans="1:27" ht="15.75">
      <c r="A731" s="290">
        <v>790</v>
      </c>
      <c r="B731" s="811" t="s">
        <v>129</v>
      </c>
      <c r="C731" s="198"/>
      <c r="L731" s="241"/>
      <c r="M731" s="243">
        <f>(IF($E730&lt;&gt;0,$M$2,IF($L730&lt;&gt;0,$M$2,"")))</f>
        <v>1</v>
      </c>
      <c r="S731" s="467"/>
      <c r="AA731" s="467"/>
    </row>
    <row r="732" spans="1:27" ht="15">
      <c r="A732" s="290">
        <v>795</v>
      </c>
      <c r="B732" s="457"/>
      <c r="C732" s="457"/>
      <c r="D732" s="458"/>
      <c r="E732" s="457"/>
      <c r="F732" s="457"/>
      <c r="G732" s="457"/>
      <c r="H732" s="457"/>
      <c r="I732" s="457"/>
      <c r="J732" s="457"/>
      <c r="K732" s="457"/>
      <c r="L732" s="459"/>
      <c r="M732" s="243">
        <f>(IF($E730&lt;&gt;0,$M$2,IF($L730&lt;&gt;0,$M$2,"")))</f>
        <v>1</v>
      </c>
      <c r="O732" s="457"/>
      <c r="P732" s="457"/>
      <c r="Q732" s="459"/>
      <c r="R732" s="459"/>
      <c r="S732" s="459"/>
      <c r="T732" s="457"/>
      <c r="U732" s="457"/>
      <c r="V732" s="459"/>
      <c r="W732" s="459"/>
      <c r="X732" s="457"/>
      <c r="Y732" s="459"/>
      <c r="Z732" s="459"/>
      <c r="AA732" s="459"/>
    </row>
    <row r="733" spans="1:27" ht="15">
      <c r="A733" s="289">
        <v>805</v>
      </c>
      <c r="E733" s="309"/>
      <c r="F733" s="309"/>
      <c r="G733" s="309"/>
      <c r="H733" s="309"/>
      <c r="I733" s="309"/>
      <c r="J733" s="309"/>
      <c r="K733" s="309"/>
      <c r="L733" s="315"/>
      <c r="M733" s="243">
        <f>(IF($E863&lt;&gt;0,$M$2,IF($L863&lt;&gt;0,$M$2,"")))</f>
        <v>1</v>
      </c>
      <c r="O733" s="309"/>
      <c r="P733" s="309"/>
      <c r="Q733" s="315"/>
      <c r="R733" s="315"/>
      <c r="S733" s="315"/>
      <c r="T733" s="309"/>
      <c r="U733" s="309"/>
      <c r="V733" s="315"/>
      <c r="W733" s="315"/>
      <c r="X733" s="309"/>
      <c r="Y733" s="315"/>
      <c r="Z733" s="315"/>
      <c r="AA733" s="467"/>
    </row>
    <row r="734" spans="1:27" ht="15">
      <c r="A734" s="290">
        <v>810</v>
      </c>
      <c r="C734" s="249"/>
      <c r="D734" s="250"/>
      <c r="E734" s="309"/>
      <c r="F734" s="309"/>
      <c r="G734" s="309"/>
      <c r="H734" s="309"/>
      <c r="I734" s="309"/>
      <c r="J734" s="309"/>
      <c r="K734" s="309"/>
      <c r="L734" s="315"/>
      <c r="M734" s="243">
        <f>(IF($E863&lt;&gt;0,$M$2,IF($L863&lt;&gt;0,$M$2,"")))</f>
        <v>1</v>
      </c>
      <c r="O734" s="309"/>
      <c r="P734" s="309"/>
      <c r="Q734" s="315"/>
      <c r="R734" s="315"/>
      <c r="S734" s="315"/>
      <c r="T734" s="309"/>
      <c r="U734" s="309"/>
      <c r="V734" s="315"/>
      <c r="W734" s="315"/>
      <c r="X734" s="309"/>
      <c r="Y734" s="315"/>
      <c r="Z734" s="315"/>
      <c r="AA734" s="467"/>
    </row>
    <row r="735" spans="1:27" ht="15">
      <c r="A735" s="290">
        <v>815</v>
      </c>
      <c r="B735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735" s="880"/>
      <c r="D735" s="880"/>
      <c r="E735" s="309"/>
      <c r="F735" s="309"/>
      <c r="G735" s="309"/>
      <c r="H735" s="309"/>
      <c r="I735" s="309"/>
      <c r="J735" s="309"/>
      <c r="K735" s="309"/>
      <c r="L735" s="315"/>
      <c r="M735" s="243">
        <f>(IF($E863&lt;&gt;0,$M$2,IF($L863&lt;&gt;0,$M$2,"")))</f>
        <v>1</v>
      </c>
      <c r="O735" s="309"/>
      <c r="P735" s="309"/>
      <c r="Q735" s="315"/>
      <c r="R735" s="315"/>
      <c r="S735" s="315"/>
      <c r="T735" s="309"/>
      <c r="U735" s="309"/>
      <c r="V735" s="315"/>
      <c r="W735" s="315"/>
      <c r="X735" s="309"/>
      <c r="Y735" s="315"/>
      <c r="Z735" s="315"/>
      <c r="AA735" s="467"/>
    </row>
    <row r="736" spans="1:27" ht="15">
      <c r="A736" s="296">
        <v>525</v>
      </c>
      <c r="C736" s="249"/>
      <c r="D736" s="250"/>
      <c r="E736" s="310" t="s">
        <v>947</v>
      </c>
      <c r="F736" s="310" t="s">
        <v>1765</v>
      </c>
      <c r="G736" s="309"/>
      <c r="H736" s="309"/>
      <c r="I736" s="309"/>
      <c r="J736" s="309"/>
      <c r="K736" s="309"/>
      <c r="L736" s="315"/>
      <c r="M736" s="243">
        <f>(IF($E863&lt;&gt;0,$M$2,IF($L863&lt;&gt;0,$M$2,"")))</f>
        <v>1</v>
      </c>
      <c r="O736" s="309"/>
      <c r="P736" s="309"/>
      <c r="Q736" s="315"/>
      <c r="R736" s="315"/>
      <c r="S736" s="315"/>
      <c r="T736" s="309"/>
      <c r="U736" s="309"/>
      <c r="V736" s="315"/>
      <c r="W736" s="315"/>
      <c r="X736" s="309"/>
      <c r="Y736" s="315"/>
      <c r="Z736" s="315"/>
      <c r="AA736" s="467"/>
    </row>
    <row r="737" spans="1:27" ht="15.75">
      <c r="A737" s="289">
        <v>820</v>
      </c>
      <c r="B737" s="879">
        <f>$B$9</f>
        <v>0</v>
      </c>
      <c r="C737" s="880"/>
      <c r="D737" s="880"/>
      <c r="E737" s="311">
        <f>$E$9</f>
        <v>42005</v>
      </c>
      <c r="F737" s="312">
        <f>$F$9</f>
        <v>42369</v>
      </c>
      <c r="G737" s="309"/>
      <c r="H737" s="309"/>
      <c r="I737" s="309"/>
      <c r="J737" s="309"/>
      <c r="K737" s="309"/>
      <c r="L737" s="315"/>
      <c r="M737" s="243">
        <f>(IF($E863&lt;&gt;0,$M$2,IF($L863&lt;&gt;0,$M$2,"")))</f>
        <v>1</v>
      </c>
      <c r="O737" s="309"/>
      <c r="P737" s="309"/>
      <c r="Q737" s="315"/>
      <c r="R737" s="315"/>
      <c r="S737" s="315"/>
      <c r="T737" s="309"/>
      <c r="U737" s="309"/>
      <c r="V737" s="315"/>
      <c r="W737" s="315"/>
      <c r="X737" s="309"/>
      <c r="Y737" s="315"/>
      <c r="Z737" s="315"/>
      <c r="AA737" s="467"/>
    </row>
    <row r="738" spans="1:27" ht="15">
      <c r="A738" s="290">
        <v>821</v>
      </c>
      <c r="B738" s="253" t="str">
        <f>$B$10</f>
        <v>(наименование на разпоредителя с бюджет)</v>
      </c>
      <c r="E738" s="309"/>
      <c r="F738" s="313"/>
      <c r="G738" s="309"/>
      <c r="H738" s="309"/>
      <c r="I738" s="309"/>
      <c r="J738" s="309"/>
      <c r="K738" s="309"/>
      <c r="L738" s="315"/>
      <c r="M738" s="243">
        <f>(IF($E863&lt;&gt;0,$M$2,IF($L863&lt;&gt;0,$M$2,"")))</f>
        <v>1</v>
      </c>
      <c r="O738" s="309"/>
      <c r="P738" s="309"/>
      <c r="Q738" s="315"/>
      <c r="R738" s="315"/>
      <c r="S738" s="315"/>
      <c r="T738" s="309"/>
      <c r="U738" s="309"/>
      <c r="V738" s="315"/>
      <c r="W738" s="315"/>
      <c r="X738" s="309"/>
      <c r="Y738" s="315"/>
      <c r="Z738" s="315"/>
      <c r="AA738" s="467"/>
    </row>
    <row r="739" spans="1:27" ht="15.75" thickBot="1">
      <c r="A739" s="290">
        <v>822</v>
      </c>
      <c r="B739" s="253"/>
      <c r="E739" s="314"/>
      <c r="F739" s="309"/>
      <c r="G739" s="309"/>
      <c r="H739" s="309"/>
      <c r="I739" s="309"/>
      <c r="J739" s="309"/>
      <c r="K739" s="309"/>
      <c r="L739" s="315"/>
      <c r="M739" s="243">
        <f>(IF($E863&lt;&gt;0,$M$2,IF($L863&lt;&gt;0,$M$2,"")))</f>
        <v>1</v>
      </c>
      <c r="O739" s="309"/>
      <c r="P739" s="309"/>
      <c r="Q739" s="315"/>
      <c r="R739" s="315"/>
      <c r="S739" s="315"/>
      <c r="T739" s="309"/>
      <c r="U739" s="309"/>
      <c r="V739" s="315"/>
      <c r="W739" s="315"/>
      <c r="X739" s="309"/>
      <c r="Y739" s="315"/>
      <c r="Z739" s="315"/>
      <c r="AA739" s="467"/>
    </row>
    <row r="740" spans="1:27" ht="17.25" thickBot="1" thickTop="1">
      <c r="A740" s="290">
        <v>823</v>
      </c>
      <c r="B740" s="879" t="str">
        <f>$B$12</f>
        <v>Криводол</v>
      </c>
      <c r="C740" s="880"/>
      <c r="D740" s="880"/>
      <c r="E740" s="309" t="s">
        <v>948</v>
      </c>
      <c r="F740" s="316" t="str">
        <f>$F$12</f>
        <v>5606</v>
      </c>
      <c r="G740" s="309"/>
      <c r="H740" s="309"/>
      <c r="I740" s="309"/>
      <c r="J740" s="309"/>
      <c r="K740" s="309"/>
      <c r="L740" s="315"/>
      <c r="M740" s="243">
        <f>(IF($E863&lt;&gt;0,$M$2,IF($L863&lt;&gt;0,$M$2,"")))</f>
        <v>1</v>
      </c>
      <c r="O740" s="309"/>
      <c r="P740" s="309"/>
      <c r="Q740" s="315"/>
      <c r="R740" s="315"/>
      <c r="S740" s="315"/>
      <c r="T740" s="309"/>
      <c r="U740" s="309"/>
      <c r="V740" s="315"/>
      <c r="W740" s="315"/>
      <c r="X740" s="309"/>
      <c r="Y740" s="315"/>
      <c r="Z740" s="315"/>
      <c r="AA740" s="467"/>
    </row>
    <row r="741" spans="1:27" ht="16.5" thickBot="1" thickTop="1">
      <c r="A741" s="290">
        <v>825</v>
      </c>
      <c r="B741" s="253" t="str">
        <f>$B$13</f>
        <v>(наименование на първостепенния разпоредител с бюджет)</v>
      </c>
      <c r="E741" s="314" t="s">
        <v>949</v>
      </c>
      <c r="F741" s="309"/>
      <c r="G741" s="309"/>
      <c r="H741" s="309"/>
      <c r="I741" s="309"/>
      <c r="J741" s="309"/>
      <c r="K741" s="309"/>
      <c r="L741" s="315"/>
      <c r="M741" s="243">
        <f>(IF($E863&lt;&gt;0,$M$2,IF($L863&lt;&gt;0,$M$2,"")))</f>
        <v>1</v>
      </c>
      <c r="O741" s="309"/>
      <c r="P741" s="309"/>
      <c r="Q741" s="315"/>
      <c r="R741" s="315"/>
      <c r="S741" s="315"/>
      <c r="T741" s="309"/>
      <c r="U741" s="309"/>
      <c r="V741" s="315"/>
      <c r="W741" s="315"/>
      <c r="X741" s="309"/>
      <c r="Y741" s="315"/>
      <c r="Z741" s="315"/>
      <c r="AA741" s="467"/>
    </row>
    <row r="742" spans="1:27" ht="19.5" thickBot="1" thickTop="1">
      <c r="A742" s="290"/>
      <c r="B742" s="253"/>
      <c r="D742" s="517" t="str">
        <f>$D$17</f>
        <v>Код на сметка :</v>
      </c>
      <c r="E742" s="316">
        <f>$E$17</f>
        <v>42</v>
      </c>
      <c r="F742" s="308"/>
      <c r="G742" s="308"/>
      <c r="H742" s="308"/>
      <c r="I742" s="308"/>
      <c r="J742" s="308"/>
      <c r="K742" s="308"/>
      <c r="L742" s="448"/>
      <c r="M742" s="243">
        <f>(IF($E863&lt;&gt;0,$M$2,IF($L863&lt;&gt;0,$M$2,"")))</f>
        <v>1</v>
      </c>
      <c r="O742" s="309"/>
      <c r="P742" s="309"/>
      <c r="Q742" s="315"/>
      <c r="R742" s="315"/>
      <c r="S742" s="315"/>
      <c r="T742" s="309"/>
      <c r="U742" s="309"/>
      <c r="V742" s="315"/>
      <c r="W742" s="315"/>
      <c r="X742" s="309"/>
      <c r="Y742" s="315"/>
      <c r="Z742" s="315"/>
      <c r="AA742" s="467"/>
    </row>
    <row r="743" spans="1:27" ht="17.25" thickBot="1" thickTop="1">
      <c r="A743" s="290"/>
      <c r="C743" s="249"/>
      <c r="D743" s="250"/>
      <c r="E743" s="309"/>
      <c r="F743" s="314"/>
      <c r="G743" s="314"/>
      <c r="H743" s="314"/>
      <c r="I743" s="314"/>
      <c r="J743" s="314"/>
      <c r="K743" s="314"/>
      <c r="L743" s="318" t="s">
        <v>950</v>
      </c>
      <c r="M743" s="243">
        <f>(IF($E863&lt;&gt;0,$M$2,IF($L863&lt;&gt;0,$M$2,"")))</f>
        <v>1</v>
      </c>
      <c r="O743" s="317" t="s">
        <v>197</v>
      </c>
      <c r="P743" s="309"/>
      <c r="Q743" s="315"/>
      <c r="R743" s="318" t="s">
        <v>950</v>
      </c>
      <c r="S743" s="315"/>
      <c r="T743" s="317" t="s">
        <v>198</v>
      </c>
      <c r="U743" s="309"/>
      <c r="V743" s="315"/>
      <c r="W743" s="318" t="s">
        <v>950</v>
      </c>
      <c r="X743" s="309"/>
      <c r="Y743" s="315"/>
      <c r="Z743" s="318" t="s">
        <v>950</v>
      </c>
      <c r="AA743" s="467"/>
    </row>
    <row r="744" spans="1:27" ht="18.75" thickBot="1">
      <c r="A744" s="290"/>
      <c r="B744" s="745"/>
      <c r="C744" s="462"/>
      <c r="D744" s="736" t="s">
        <v>1271</v>
      </c>
      <c r="E744" s="925" t="s">
        <v>1819</v>
      </c>
      <c r="F744" s="926"/>
      <c r="G744" s="926"/>
      <c r="H744" s="927"/>
      <c r="I744" s="928" t="s">
        <v>1820</v>
      </c>
      <c r="J744" s="929"/>
      <c r="K744" s="929"/>
      <c r="L744" s="930"/>
      <c r="M744" s="243">
        <f>(IF($E863&lt;&gt;0,$M$2,IF($L863&lt;&gt;0,$M$2,"")))</f>
        <v>1</v>
      </c>
      <c r="O744" s="913" t="s">
        <v>1831</v>
      </c>
      <c r="P744" s="913" t="s">
        <v>1832</v>
      </c>
      <c r="Q744" s="911" t="s">
        <v>1833</v>
      </c>
      <c r="R744" s="911" t="s">
        <v>199</v>
      </c>
      <c r="S744" s="244"/>
      <c r="T744" s="911" t="s">
        <v>1834</v>
      </c>
      <c r="U744" s="911" t="s">
        <v>1835</v>
      </c>
      <c r="V744" s="911" t="s">
        <v>1836</v>
      </c>
      <c r="W744" s="911" t="s">
        <v>200</v>
      </c>
      <c r="X744" s="475" t="s">
        <v>201</v>
      </c>
      <c r="Y744" s="476"/>
      <c r="Z744" s="477"/>
      <c r="AA744" s="326"/>
    </row>
    <row r="745" spans="1:27" ht="55.5" customHeight="1" thickBot="1">
      <c r="A745" s="290"/>
      <c r="B745" s="204" t="s">
        <v>48</v>
      </c>
      <c r="C745" s="205" t="s">
        <v>952</v>
      </c>
      <c r="D745" s="746" t="s">
        <v>1272</v>
      </c>
      <c r="E745" s="840" t="s">
        <v>1821</v>
      </c>
      <c r="F745" s="841" t="s">
        <v>1694</v>
      </c>
      <c r="G745" s="841" t="s">
        <v>1695</v>
      </c>
      <c r="H745" s="841" t="s">
        <v>1693</v>
      </c>
      <c r="I745" s="839" t="s">
        <v>1694</v>
      </c>
      <c r="J745" s="839" t="s">
        <v>1695</v>
      </c>
      <c r="K745" s="839" t="s">
        <v>1693</v>
      </c>
      <c r="L745" s="847" t="s">
        <v>1265</v>
      </c>
      <c r="M745" s="243">
        <f>(IF($E863&lt;&gt;0,$M$2,IF($L863&lt;&gt;0,$M$2,"")))</f>
        <v>1</v>
      </c>
      <c r="O745" s="933"/>
      <c r="P745" s="934"/>
      <c r="Q745" s="933"/>
      <c r="R745" s="934"/>
      <c r="S745" s="244"/>
      <c r="T745" s="935"/>
      <c r="U745" s="935"/>
      <c r="V745" s="935"/>
      <c r="W745" s="935"/>
      <c r="X745" s="478">
        <v>2015</v>
      </c>
      <c r="Y745" s="478">
        <v>2016</v>
      </c>
      <c r="Z745" s="478" t="s">
        <v>1830</v>
      </c>
      <c r="AA745" s="479" t="s">
        <v>202</v>
      </c>
    </row>
    <row r="746" spans="1:27" ht="69" customHeight="1" thickBot="1">
      <c r="A746" s="290"/>
      <c r="B746" s="737"/>
      <c r="C746" s="462"/>
      <c r="D746" s="330" t="s">
        <v>1465</v>
      </c>
      <c r="E746" s="580" t="s">
        <v>203</v>
      </c>
      <c r="F746" s="331" t="s">
        <v>204</v>
      </c>
      <c r="G746" s="331" t="s">
        <v>1279</v>
      </c>
      <c r="H746" s="331" t="s">
        <v>1280</v>
      </c>
      <c r="I746" s="331" t="s">
        <v>1238</v>
      </c>
      <c r="J746" s="331" t="s">
        <v>1822</v>
      </c>
      <c r="K746" s="331" t="s">
        <v>1823</v>
      </c>
      <c r="L746" s="580" t="s">
        <v>1837</v>
      </c>
      <c r="M746" s="243">
        <f>(IF($E863&lt;&gt;0,$M$2,IF($L863&lt;&gt;0,$M$2,"")))</f>
        <v>1</v>
      </c>
      <c r="O746" s="332" t="s">
        <v>205</v>
      </c>
      <c r="P746" s="332" t="s">
        <v>206</v>
      </c>
      <c r="Q746" s="333" t="s">
        <v>207</v>
      </c>
      <c r="R746" s="333" t="s">
        <v>208</v>
      </c>
      <c r="S746" s="244"/>
      <c r="T746" s="735" t="s">
        <v>209</v>
      </c>
      <c r="U746" s="735" t="s">
        <v>210</v>
      </c>
      <c r="V746" s="735" t="s">
        <v>211</v>
      </c>
      <c r="W746" s="735" t="s">
        <v>212</v>
      </c>
      <c r="X746" s="735" t="s">
        <v>1235</v>
      </c>
      <c r="Y746" s="735" t="s">
        <v>1236</v>
      </c>
      <c r="Z746" s="735" t="s">
        <v>1237</v>
      </c>
      <c r="AA746" s="480" t="s">
        <v>1238</v>
      </c>
    </row>
    <row r="747" spans="1:27" ht="108.75" thickBot="1">
      <c r="A747" s="290"/>
      <c r="B747" s="261"/>
      <c r="C747" s="430"/>
      <c r="D747" s="430"/>
      <c r="E747" s="338"/>
      <c r="F747" s="430"/>
      <c r="G747" s="430"/>
      <c r="H747" s="430"/>
      <c r="I747" s="430"/>
      <c r="J747" s="430"/>
      <c r="K747" s="430"/>
      <c r="L747" s="338"/>
      <c r="M747" s="243">
        <f>(IF($E863&lt;&gt;0,$M$2,IF($L863&lt;&gt;0,$M$2,"")))</f>
        <v>1</v>
      </c>
      <c r="O747" s="481" t="s">
        <v>1239</v>
      </c>
      <c r="P747" s="481" t="s">
        <v>1239</v>
      </c>
      <c r="Q747" s="481" t="s">
        <v>1240</v>
      </c>
      <c r="R747" s="481" t="s">
        <v>1241</v>
      </c>
      <c r="S747" s="244"/>
      <c r="T747" s="481" t="s">
        <v>1239</v>
      </c>
      <c r="U747" s="481" t="s">
        <v>1239</v>
      </c>
      <c r="V747" s="481" t="s">
        <v>1273</v>
      </c>
      <c r="W747" s="481" t="s">
        <v>1243</v>
      </c>
      <c r="X747" s="481" t="s">
        <v>1239</v>
      </c>
      <c r="Y747" s="481" t="s">
        <v>1239</v>
      </c>
      <c r="Z747" s="481" t="s">
        <v>1239</v>
      </c>
      <c r="AA747" s="341" t="s">
        <v>1244</v>
      </c>
    </row>
    <row r="748" spans="1:27" ht="18.75" thickBot="1">
      <c r="A748" s="290"/>
      <c r="B748" s="745"/>
      <c r="C748" s="747">
        <f>VLOOKUP(D749,EBK_DEIN2,2,FALSE)</f>
        <v>6606</v>
      </c>
      <c r="D748" s="736" t="s">
        <v>1671</v>
      </c>
      <c r="E748" s="338"/>
      <c r="F748" s="430"/>
      <c r="G748" s="430"/>
      <c r="H748" s="430"/>
      <c r="I748" s="430"/>
      <c r="J748" s="430"/>
      <c r="K748" s="430"/>
      <c r="L748" s="338"/>
      <c r="M748" s="243">
        <f>(IF($E863&lt;&gt;0,$M$2,IF($L863&lt;&gt;0,$M$2,"")))</f>
        <v>1</v>
      </c>
      <c r="O748" s="482"/>
      <c r="P748" s="482"/>
      <c r="Q748" s="388"/>
      <c r="R748" s="483"/>
      <c r="S748" s="244"/>
      <c r="T748" s="482"/>
      <c r="U748" s="482"/>
      <c r="V748" s="388"/>
      <c r="W748" s="483"/>
      <c r="X748" s="482"/>
      <c r="Y748" s="388"/>
      <c r="Z748" s="483"/>
      <c r="AA748" s="484"/>
    </row>
    <row r="749" spans="1:27" ht="18">
      <c r="A749" s="290"/>
      <c r="B749" s="485"/>
      <c r="C749" s="264"/>
      <c r="D749" s="626" t="s">
        <v>1090</v>
      </c>
      <c r="E749" s="338"/>
      <c r="F749" s="430"/>
      <c r="G749" s="430"/>
      <c r="H749" s="430"/>
      <c r="I749" s="430"/>
      <c r="J749" s="430"/>
      <c r="K749" s="430"/>
      <c r="L749" s="338"/>
      <c r="M749" s="243">
        <f>(IF($E863&lt;&gt;0,$M$2,IF($L863&lt;&gt;0,$M$2,"")))</f>
        <v>1</v>
      </c>
      <c r="O749" s="482"/>
      <c r="P749" s="482"/>
      <c r="Q749" s="388"/>
      <c r="R749" s="486">
        <f>SUMIF(R752:R753,"&lt;0")+SUMIF(R755:R759,"&lt;0")+SUMIF(R761:R766,"&lt;0")+SUMIF(R768:R784,"&lt;0")+SUMIF(R790:R794,"&lt;0")+SUMIF(R796:R801,"&lt;0")+SUMIF(R803:R808,"&lt;0")+SUMIF(R816:R817,"&lt;0")+SUMIF(R820:R825,"&lt;0")+SUMIF(R827:R832,"&lt;0")+SUMIF(R836,"&lt;0")+SUMIF(R838:R844,"&lt;0")+SUMIF(R846:R848,"&lt;0")+SUMIF(R850:R853,"&lt;0")+SUMIF(R855:R856,"&lt;0")+SUMIF(R859,"&lt;0")</f>
        <v>-1312208</v>
      </c>
      <c r="S749" s="244"/>
      <c r="T749" s="482"/>
      <c r="U749" s="482"/>
      <c r="V749" s="388"/>
      <c r="W749" s="486">
        <f>SUMIF(W752:W753,"&lt;0")+SUMIF(W755:W759,"&lt;0")+SUMIF(W761:W766,"&lt;0")+SUMIF(W768:W784,"&lt;0")+SUMIF(W790:W794,"&lt;0")+SUMIF(W796:W801,"&lt;0")+SUMIF(W803:W808,"&lt;0")+SUMIF(W816:W817,"&lt;0")+SUMIF(W820:W825,"&lt;0")+SUMIF(W827:W832,"&lt;0")+SUMIF(W836,"&lt;0")+SUMIF(W838:W844,"&lt;0")+SUMIF(W846:W848,"&lt;0")+SUMIF(W850:W853,"&lt;0")+SUMIF(W855:W856,"&lt;0")+SUMIF(W859,"&lt;0")</f>
        <v>-1312208</v>
      </c>
      <c r="X749" s="482"/>
      <c r="Y749" s="388"/>
      <c r="Z749" s="483"/>
      <c r="AA749" s="343"/>
    </row>
    <row r="750" spans="1:27" ht="18.75" thickBot="1">
      <c r="A750" s="290"/>
      <c r="B750" s="401"/>
      <c r="C750" s="264"/>
      <c r="D750" s="327" t="s">
        <v>1274</v>
      </c>
      <c r="E750" s="338"/>
      <c r="F750" s="430"/>
      <c r="G750" s="430"/>
      <c r="H750" s="430"/>
      <c r="I750" s="430"/>
      <c r="J750" s="430"/>
      <c r="K750" s="430"/>
      <c r="L750" s="338"/>
      <c r="M750" s="243">
        <f>(IF($E863&lt;&gt;0,$M$2,IF($L863&lt;&gt;0,$M$2,"")))</f>
        <v>1</v>
      </c>
      <c r="O750" s="482"/>
      <c r="P750" s="482"/>
      <c r="Q750" s="388"/>
      <c r="R750" s="483"/>
      <c r="S750" s="244"/>
      <c r="T750" s="482"/>
      <c r="U750" s="482"/>
      <c r="V750" s="388"/>
      <c r="W750" s="483"/>
      <c r="X750" s="482"/>
      <c r="Y750" s="388"/>
      <c r="Z750" s="483"/>
      <c r="AA750" s="345"/>
    </row>
    <row r="751" spans="1:27" ht="18.75" thickBot="1">
      <c r="A751" s="290"/>
      <c r="B751" s="167">
        <v>100</v>
      </c>
      <c r="C751" s="921" t="s">
        <v>1467</v>
      </c>
      <c r="D751" s="884"/>
      <c r="E751" s="845">
        <f aca="true" t="shared" si="250" ref="E751:L751">SUM(E752:E753)</f>
        <v>0</v>
      </c>
      <c r="F751" s="563">
        <f t="shared" si="250"/>
        <v>0</v>
      </c>
      <c r="G751" s="487">
        <f t="shared" si="250"/>
        <v>0</v>
      </c>
      <c r="H751" s="487">
        <f>SUM(H752:H753)</f>
        <v>0</v>
      </c>
      <c r="I751" s="563">
        <f t="shared" si="250"/>
        <v>0</v>
      </c>
      <c r="J751" s="487">
        <f t="shared" si="250"/>
        <v>0</v>
      </c>
      <c r="K751" s="487">
        <f t="shared" si="250"/>
        <v>0</v>
      </c>
      <c r="L751" s="487">
        <f t="shared" si="250"/>
        <v>0</v>
      </c>
      <c r="M751" s="270">
        <f>(IF($E751&lt;&gt;0,$M$2,IF($L751&lt;&gt;0,$M$2,"")))</f>
      </c>
      <c r="N751" s="271"/>
      <c r="O751" s="346">
        <f>SUM(O752:O753)</f>
        <v>0</v>
      </c>
      <c r="P751" s="347">
        <f>SUM(P752:P753)</f>
        <v>0</v>
      </c>
      <c r="Q751" s="488">
        <f>SUM(Q752:Q753)</f>
        <v>0</v>
      </c>
      <c r="R751" s="489">
        <f>SUM(R752:R753)</f>
        <v>0</v>
      </c>
      <c r="S751" s="271"/>
      <c r="T751" s="348"/>
      <c r="U751" s="490"/>
      <c r="V751" s="491"/>
      <c r="W751" s="490"/>
      <c r="X751" s="490"/>
      <c r="Y751" s="490"/>
      <c r="Z751" s="492"/>
      <c r="AA751" s="349">
        <f>W751-X751-Y751-Z751</f>
        <v>0</v>
      </c>
    </row>
    <row r="752" spans="1:27" ht="18.75" thickBot="1">
      <c r="A752" s="290"/>
      <c r="B752" s="144"/>
      <c r="C752" s="148">
        <v>101</v>
      </c>
      <c r="D752" s="141" t="s">
        <v>1468</v>
      </c>
      <c r="E752" s="539">
        <f>F752+G752+H752</f>
        <v>0</v>
      </c>
      <c r="F752" s="526"/>
      <c r="G752" s="272"/>
      <c r="H752" s="272"/>
      <c r="I752" s="526"/>
      <c r="J752" s="272"/>
      <c r="K752" s="272"/>
      <c r="L752" s="571">
        <f>I752+J752+K752</f>
        <v>0</v>
      </c>
      <c r="M752" s="270">
        <f aca="true" t="shared" si="251" ref="M752:M815">(IF($E752&lt;&gt;0,$M$2,IF($L752&lt;&gt;0,$M$2,"")))</f>
      </c>
      <c r="N752" s="271"/>
      <c r="O752" s="493"/>
      <c r="P752" s="281"/>
      <c r="Q752" s="351">
        <f>L752</f>
        <v>0</v>
      </c>
      <c r="R752" s="494">
        <f>O752+P752-Q752</f>
        <v>0</v>
      </c>
      <c r="S752" s="271"/>
      <c r="T752" s="352"/>
      <c r="U752" s="357"/>
      <c r="V752" s="357"/>
      <c r="W752" s="357"/>
      <c r="X752" s="357"/>
      <c r="Y752" s="357"/>
      <c r="Z752" s="495"/>
      <c r="AA752" s="349">
        <f aca="true" t="shared" si="252" ref="AA752:AA815">W752-X752-Y752-Z752</f>
        <v>0</v>
      </c>
    </row>
    <row r="753" spans="1:27" ht="36" customHeight="1" thickBot="1">
      <c r="A753" s="249"/>
      <c r="B753" s="144"/>
      <c r="C753" s="140">
        <v>102</v>
      </c>
      <c r="D753" s="142" t="s">
        <v>1469</v>
      </c>
      <c r="E753" s="539">
        <f>F753+G753+H753</f>
        <v>0</v>
      </c>
      <c r="F753" s="526"/>
      <c r="G753" s="272"/>
      <c r="H753" s="272"/>
      <c r="I753" s="526"/>
      <c r="J753" s="272"/>
      <c r="K753" s="272"/>
      <c r="L753" s="571">
        <f>I753+J753+K753</f>
        <v>0</v>
      </c>
      <c r="M753" s="270">
        <f t="shared" si="251"/>
      </c>
      <c r="N753" s="271"/>
      <c r="O753" s="493"/>
      <c r="P753" s="281"/>
      <c r="Q753" s="351">
        <f>L753</f>
        <v>0</v>
      </c>
      <c r="R753" s="494">
        <f aca="true" t="shared" si="253" ref="R753:R794">O753+P753-Q753</f>
        <v>0</v>
      </c>
      <c r="S753" s="271"/>
      <c r="T753" s="352"/>
      <c r="U753" s="357"/>
      <c r="V753" s="357"/>
      <c r="W753" s="357"/>
      <c r="X753" s="357"/>
      <c r="Y753" s="357"/>
      <c r="Z753" s="495"/>
      <c r="AA753" s="349">
        <f t="shared" si="252"/>
        <v>0</v>
      </c>
    </row>
    <row r="754" spans="1:27" ht="18.75" thickBot="1">
      <c r="A754" s="249"/>
      <c r="B754" s="143">
        <v>200</v>
      </c>
      <c r="C754" s="867" t="s">
        <v>1470</v>
      </c>
      <c r="D754" s="867"/>
      <c r="E754" s="540">
        <f aca="true" t="shared" si="254" ref="E754:L754">SUM(E755:E759)</f>
        <v>0</v>
      </c>
      <c r="F754" s="353">
        <f t="shared" si="254"/>
        <v>0</v>
      </c>
      <c r="G754" s="279">
        <f t="shared" si="254"/>
        <v>0</v>
      </c>
      <c r="H754" s="279">
        <f>SUM(H755:H759)</f>
        <v>0</v>
      </c>
      <c r="I754" s="353">
        <f t="shared" si="254"/>
        <v>0</v>
      </c>
      <c r="J754" s="279">
        <f t="shared" si="254"/>
        <v>0</v>
      </c>
      <c r="K754" s="279">
        <f t="shared" si="254"/>
        <v>0</v>
      </c>
      <c r="L754" s="279">
        <f t="shared" si="254"/>
        <v>0</v>
      </c>
      <c r="M754" s="270">
        <f t="shared" si="251"/>
      </c>
      <c r="N754" s="271"/>
      <c r="O754" s="354">
        <f>SUM(O755:O759)</f>
        <v>0</v>
      </c>
      <c r="P754" s="355">
        <f>SUM(P755:P759)</f>
        <v>0</v>
      </c>
      <c r="Q754" s="496">
        <f>SUM(Q755:Q759)</f>
        <v>0</v>
      </c>
      <c r="R754" s="497">
        <f>SUM(R755:R759)</f>
        <v>0</v>
      </c>
      <c r="S754" s="271"/>
      <c r="T754" s="356"/>
      <c r="U754" s="367"/>
      <c r="V754" s="367"/>
      <c r="W754" s="367"/>
      <c r="X754" s="367"/>
      <c r="Y754" s="367"/>
      <c r="Z754" s="498"/>
      <c r="AA754" s="349">
        <f t="shared" si="252"/>
        <v>0</v>
      </c>
    </row>
    <row r="755" spans="1:27" ht="18.75" thickBot="1">
      <c r="A755" s="249"/>
      <c r="B755" s="147"/>
      <c r="C755" s="148">
        <v>201</v>
      </c>
      <c r="D755" s="141" t="s">
        <v>1471</v>
      </c>
      <c r="E755" s="539">
        <f>F755+G755+H755</f>
        <v>0</v>
      </c>
      <c r="F755" s="526"/>
      <c r="G755" s="272"/>
      <c r="H755" s="272"/>
      <c r="I755" s="526"/>
      <c r="J755" s="272"/>
      <c r="K755" s="272"/>
      <c r="L755" s="571">
        <f>I755+J755+K755</f>
        <v>0</v>
      </c>
      <c r="M755" s="270">
        <f t="shared" si="251"/>
      </c>
      <c r="N755" s="271"/>
      <c r="O755" s="493"/>
      <c r="P755" s="281"/>
      <c r="Q755" s="351">
        <f>L755</f>
        <v>0</v>
      </c>
      <c r="R755" s="494">
        <f t="shared" si="253"/>
        <v>0</v>
      </c>
      <c r="S755" s="271"/>
      <c r="T755" s="352"/>
      <c r="U755" s="357"/>
      <c r="V755" s="357"/>
      <c r="W755" s="357"/>
      <c r="X755" s="357"/>
      <c r="Y755" s="357"/>
      <c r="Z755" s="495"/>
      <c r="AA755" s="349">
        <f t="shared" si="252"/>
        <v>0</v>
      </c>
    </row>
    <row r="756" spans="1:27" ht="18.75" thickBot="1">
      <c r="A756" s="249"/>
      <c r="B756" s="139"/>
      <c r="C756" s="140">
        <v>202</v>
      </c>
      <c r="D756" s="149" t="s">
        <v>1472</v>
      </c>
      <c r="E756" s="539">
        <f>F756+G756+H756</f>
        <v>0</v>
      </c>
      <c r="F756" s="526"/>
      <c r="G756" s="272"/>
      <c r="H756" s="272"/>
      <c r="I756" s="526"/>
      <c r="J756" s="272"/>
      <c r="K756" s="272"/>
      <c r="L756" s="571">
        <f>I756+J756+K756</f>
        <v>0</v>
      </c>
      <c r="M756" s="270">
        <f t="shared" si="251"/>
      </c>
      <c r="N756" s="271"/>
      <c r="O756" s="493"/>
      <c r="P756" s="281"/>
      <c r="Q756" s="351">
        <f>L756</f>
        <v>0</v>
      </c>
      <c r="R756" s="494">
        <f t="shared" si="253"/>
        <v>0</v>
      </c>
      <c r="S756" s="271"/>
      <c r="T756" s="352"/>
      <c r="U756" s="357"/>
      <c r="V756" s="357"/>
      <c r="W756" s="357"/>
      <c r="X756" s="357"/>
      <c r="Y756" s="357"/>
      <c r="Z756" s="495"/>
      <c r="AA756" s="349">
        <f t="shared" si="252"/>
        <v>0</v>
      </c>
    </row>
    <row r="757" spans="1:27" ht="32.25" thickBot="1">
      <c r="A757" s="249"/>
      <c r="B757" s="157"/>
      <c r="C757" s="140">
        <v>205</v>
      </c>
      <c r="D757" s="149" t="s">
        <v>1098</v>
      </c>
      <c r="E757" s="539">
        <f>F757+G757+H757</f>
        <v>0</v>
      </c>
      <c r="F757" s="526"/>
      <c r="G757" s="272"/>
      <c r="H757" s="272"/>
      <c r="I757" s="526"/>
      <c r="J757" s="272"/>
      <c r="K757" s="272"/>
      <c r="L757" s="571">
        <f>I757+J757+K757</f>
        <v>0</v>
      </c>
      <c r="M757" s="270">
        <f t="shared" si="251"/>
      </c>
      <c r="N757" s="271"/>
      <c r="O757" s="493"/>
      <c r="P757" s="281"/>
      <c r="Q757" s="351">
        <f>L757</f>
        <v>0</v>
      </c>
      <c r="R757" s="494">
        <f t="shared" si="253"/>
        <v>0</v>
      </c>
      <c r="S757" s="271"/>
      <c r="T757" s="352"/>
      <c r="U757" s="357"/>
      <c r="V757" s="357"/>
      <c r="W757" s="357"/>
      <c r="X757" s="357"/>
      <c r="Y757" s="357"/>
      <c r="Z757" s="495"/>
      <c r="AA757" s="349">
        <f t="shared" si="252"/>
        <v>0</v>
      </c>
    </row>
    <row r="758" spans="1:27" ht="18.75" thickBot="1">
      <c r="A758" s="249"/>
      <c r="B758" s="157"/>
      <c r="C758" s="140">
        <v>208</v>
      </c>
      <c r="D758" s="168" t="s">
        <v>1099</v>
      </c>
      <c r="E758" s="539">
        <f>F758+G758+H758</f>
        <v>0</v>
      </c>
      <c r="F758" s="526"/>
      <c r="G758" s="272"/>
      <c r="H758" s="272"/>
      <c r="I758" s="526"/>
      <c r="J758" s="272"/>
      <c r="K758" s="272"/>
      <c r="L758" s="571">
        <f>I758+J758+K758</f>
        <v>0</v>
      </c>
      <c r="M758" s="270">
        <f t="shared" si="251"/>
      </c>
      <c r="N758" s="271"/>
      <c r="O758" s="493"/>
      <c r="P758" s="281"/>
      <c r="Q758" s="351">
        <f>L758</f>
        <v>0</v>
      </c>
      <c r="R758" s="494">
        <f t="shared" si="253"/>
        <v>0</v>
      </c>
      <c r="S758" s="271"/>
      <c r="T758" s="352"/>
      <c r="U758" s="357"/>
      <c r="V758" s="357"/>
      <c r="W758" s="357"/>
      <c r="X758" s="357"/>
      <c r="Y758" s="357"/>
      <c r="Z758" s="495"/>
      <c r="AA758" s="349">
        <f t="shared" si="252"/>
        <v>0</v>
      </c>
    </row>
    <row r="759" spans="1:27" ht="18.75" thickBot="1">
      <c r="A759" s="249"/>
      <c r="B759" s="147"/>
      <c r="C759" s="146">
        <v>209</v>
      </c>
      <c r="D759" s="152" t="s">
        <v>1100</v>
      </c>
      <c r="E759" s="539">
        <f>F759+G759+H759</f>
        <v>0</v>
      </c>
      <c r="F759" s="526"/>
      <c r="G759" s="272"/>
      <c r="H759" s="272"/>
      <c r="I759" s="526"/>
      <c r="J759" s="272"/>
      <c r="K759" s="272"/>
      <c r="L759" s="571">
        <f>I759+J759+K759</f>
        <v>0</v>
      </c>
      <c r="M759" s="270">
        <f t="shared" si="251"/>
      </c>
      <c r="N759" s="271"/>
      <c r="O759" s="493"/>
      <c r="P759" s="281"/>
      <c r="Q759" s="351">
        <f>L759</f>
        <v>0</v>
      </c>
      <c r="R759" s="494">
        <f t="shared" si="253"/>
        <v>0</v>
      </c>
      <c r="S759" s="271"/>
      <c r="T759" s="352"/>
      <c r="U759" s="357"/>
      <c r="V759" s="357"/>
      <c r="W759" s="357"/>
      <c r="X759" s="357"/>
      <c r="Y759" s="357"/>
      <c r="Z759" s="495"/>
      <c r="AA759" s="349">
        <f t="shared" si="252"/>
        <v>0</v>
      </c>
    </row>
    <row r="760" spans="1:27" ht="18.75" thickBot="1">
      <c r="A760" s="249"/>
      <c r="B760" s="143">
        <v>500</v>
      </c>
      <c r="C760" s="887" t="s">
        <v>321</v>
      </c>
      <c r="D760" s="887"/>
      <c r="E760" s="540">
        <f aca="true" t="shared" si="255" ref="E760:L760">SUM(E761:E765)</f>
        <v>0</v>
      </c>
      <c r="F760" s="353">
        <f t="shared" si="255"/>
        <v>0</v>
      </c>
      <c r="G760" s="279">
        <f t="shared" si="255"/>
        <v>0</v>
      </c>
      <c r="H760" s="279">
        <f>SUM(H761:H765)</f>
        <v>0</v>
      </c>
      <c r="I760" s="353">
        <f t="shared" si="255"/>
        <v>0</v>
      </c>
      <c r="J760" s="279">
        <f t="shared" si="255"/>
        <v>0</v>
      </c>
      <c r="K760" s="279">
        <f t="shared" si="255"/>
        <v>0</v>
      </c>
      <c r="L760" s="279">
        <f t="shared" si="255"/>
        <v>0</v>
      </c>
      <c r="M760" s="270">
        <f t="shared" si="251"/>
      </c>
      <c r="N760" s="271"/>
      <c r="O760" s="354">
        <f>SUM(O761:O765)</f>
        <v>0</v>
      </c>
      <c r="P760" s="355">
        <f>SUM(P761:P765)</f>
        <v>0</v>
      </c>
      <c r="Q760" s="496">
        <f>SUM(Q761:Q765)</f>
        <v>0</v>
      </c>
      <c r="R760" s="497">
        <f>SUM(R761:R765)</f>
        <v>0</v>
      </c>
      <c r="S760" s="271"/>
      <c r="T760" s="356"/>
      <c r="U760" s="367"/>
      <c r="V760" s="357"/>
      <c r="W760" s="367"/>
      <c r="X760" s="367"/>
      <c r="Y760" s="367"/>
      <c r="Z760" s="498"/>
      <c r="AA760" s="349">
        <f t="shared" si="252"/>
        <v>0</v>
      </c>
    </row>
    <row r="761" spans="1:27" ht="32.25" thickBot="1">
      <c r="A761" s="249"/>
      <c r="B761" s="147"/>
      <c r="C761" s="169">
        <v>551</v>
      </c>
      <c r="D761" s="535" t="s">
        <v>322</v>
      </c>
      <c r="E761" s="539">
        <f aca="true" t="shared" si="256" ref="E761:E766">F761+G761+H761</f>
        <v>0</v>
      </c>
      <c r="F761" s="526"/>
      <c r="G761" s="272"/>
      <c r="H761" s="272"/>
      <c r="I761" s="526"/>
      <c r="J761" s="272"/>
      <c r="K761" s="272"/>
      <c r="L761" s="571">
        <f aca="true" t="shared" si="257" ref="L761:L766">I761+J761+K761</f>
        <v>0</v>
      </c>
      <c r="M761" s="270">
        <f t="shared" si="251"/>
      </c>
      <c r="N761" s="271"/>
      <c r="O761" s="493"/>
      <c r="P761" s="281"/>
      <c r="Q761" s="351">
        <f aca="true" t="shared" si="258" ref="Q761:Q766">L761</f>
        <v>0</v>
      </c>
      <c r="R761" s="494">
        <f t="shared" si="253"/>
        <v>0</v>
      </c>
      <c r="S761" s="271"/>
      <c r="T761" s="352"/>
      <c r="U761" s="357"/>
      <c r="V761" s="357"/>
      <c r="W761" s="357"/>
      <c r="X761" s="357"/>
      <c r="Y761" s="357"/>
      <c r="Z761" s="495"/>
      <c r="AA761" s="349">
        <f t="shared" si="252"/>
        <v>0</v>
      </c>
    </row>
    <row r="762" spans="1:27" ht="18.75" thickBot="1">
      <c r="A762" s="249"/>
      <c r="B762" s="147"/>
      <c r="C762" s="170">
        <f>C761+1</f>
        <v>552</v>
      </c>
      <c r="D762" s="536" t="s">
        <v>323</v>
      </c>
      <c r="E762" s="539">
        <f t="shared" si="256"/>
        <v>0</v>
      </c>
      <c r="F762" s="526"/>
      <c r="G762" s="272"/>
      <c r="H762" s="272"/>
      <c r="I762" s="526"/>
      <c r="J762" s="272"/>
      <c r="K762" s="272"/>
      <c r="L762" s="571">
        <f t="shared" si="257"/>
        <v>0</v>
      </c>
      <c r="M762" s="270">
        <f t="shared" si="251"/>
      </c>
      <c r="N762" s="271"/>
      <c r="O762" s="493"/>
      <c r="P762" s="281"/>
      <c r="Q762" s="351">
        <f t="shared" si="258"/>
        <v>0</v>
      </c>
      <c r="R762" s="494">
        <f t="shared" si="253"/>
        <v>0</v>
      </c>
      <c r="S762" s="271"/>
      <c r="T762" s="352"/>
      <c r="U762" s="357"/>
      <c r="V762" s="357"/>
      <c r="W762" s="357"/>
      <c r="X762" s="357"/>
      <c r="Y762" s="357"/>
      <c r="Z762" s="495"/>
      <c r="AA762" s="349">
        <f t="shared" si="252"/>
        <v>0</v>
      </c>
    </row>
    <row r="763" spans="1:27" ht="18.75" thickBot="1">
      <c r="A763" s="289">
        <v>5</v>
      </c>
      <c r="B763" s="147"/>
      <c r="C763" s="170">
        <v>560</v>
      </c>
      <c r="D763" s="537" t="s">
        <v>324</v>
      </c>
      <c r="E763" s="539">
        <f t="shared" si="256"/>
        <v>0</v>
      </c>
      <c r="F763" s="526"/>
      <c r="G763" s="272"/>
      <c r="H763" s="272"/>
      <c r="I763" s="526"/>
      <c r="J763" s="272"/>
      <c r="K763" s="272"/>
      <c r="L763" s="571">
        <f t="shared" si="257"/>
        <v>0</v>
      </c>
      <c r="M763" s="270">
        <f t="shared" si="251"/>
      </c>
      <c r="N763" s="271"/>
      <c r="O763" s="493"/>
      <c r="P763" s="281"/>
      <c r="Q763" s="351">
        <f t="shared" si="258"/>
        <v>0</v>
      </c>
      <c r="R763" s="494">
        <f t="shared" si="253"/>
        <v>0</v>
      </c>
      <c r="S763" s="271"/>
      <c r="T763" s="352"/>
      <c r="U763" s="357"/>
      <c r="V763" s="357"/>
      <c r="W763" s="357"/>
      <c r="X763" s="357"/>
      <c r="Y763" s="357"/>
      <c r="Z763" s="495"/>
      <c r="AA763" s="349">
        <f t="shared" si="252"/>
        <v>0</v>
      </c>
    </row>
    <row r="764" spans="1:27" ht="18.75" thickBot="1">
      <c r="A764" s="290">
        <v>10</v>
      </c>
      <c r="B764" s="147"/>
      <c r="C764" s="170">
        <v>580</v>
      </c>
      <c r="D764" s="536" t="s">
        <v>325</v>
      </c>
      <c r="E764" s="539">
        <f t="shared" si="256"/>
        <v>0</v>
      </c>
      <c r="F764" s="526"/>
      <c r="G764" s="272"/>
      <c r="H764" s="272"/>
      <c r="I764" s="526"/>
      <c r="J764" s="272"/>
      <c r="K764" s="272"/>
      <c r="L764" s="571">
        <f t="shared" si="257"/>
        <v>0</v>
      </c>
      <c r="M764" s="270">
        <f t="shared" si="251"/>
      </c>
      <c r="N764" s="271"/>
      <c r="O764" s="493"/>
      <c r="P764" s="281"/>
      <c r="Q764" s="351">
        <f t="shared" si="258"/>
        <v>0</v>
      </c>
      <c r="R764" s="494">
        <f t="shared" si="253"/>
        <v>0</v>
      </c>
      <c r="S764" s="271"/>
      <c r="T764" s="352"/>
      <c r="U764" s="357"/>
      <c r="V764" s="357"/>
      <c r="W764" s="357"/>
      <c r="X764" s="357"/>
      <c r="Y764" s="357"/>
      <c r="Z764" s="495"/>
      <c r="AA764" s="349">
        <f t="shared" si="252"/>
        <v>0</v>
      </c>
    </row>
    <row r="765" spans="1:27" ht="32.25" thickBot="1">
      <c r="A765" s="290">
        <v>15</v>
      </c>
      <c r="B765" s="147"/>
      <c r="C765" s="171">
        <v>590</v>
      </c>
      <c r="D765" s="538" t="s">
        <v>326</v>
      </c>
      <c r="E765" s="539">
        <f t="shared" si="256"/>
        <v>0</v>
      </c>
      <c r="F765" s="526"/>
      <c r="G765" s="272"/>
      <c r="H765" s="272"/>
      <c r="I765" s="526"/>
      <c r="J765" s="272"/>
      <c r="K765" s="272"/>
      <c r="L765" s="571">
        <f t="shared" si="257"/>
        <v>0</v>
      </c>
      <c r="M765" s="270">
        <f t="shared" si="251"/>
      </c>
      <c r="N765" s="271"/>
      <c r="O765" s="493"/>
      <c r="P765" s="281"/>
      <c r="Q765" s="351">
        <f t="shared" si="258"/>
        <v>0</v>
      </c>
      <c r="R765" s="494">
        <f t="shared" si="253"/>
        <v>0</v>
      </c>
      <c r="S765" s="271"/>
      <c r="T765" s="352"/>
      <c r="U765" s="357"/>
      <c r="V765" s="357"/>
      <c r="W765" s="357"/>
      <c r="X765" s="357"/>
      <c r="Y765" s="357"/>
      <c r="Z765" s="495"/>
      <c r="AA765" s="349">
        <f t="shared" si="252"/>
        <v>0</v>
      </c>
    </row>
    <row r="766" spans="1:27" ht="18.75" thickBot="1">
      <c r="A766" s="289">
        <v>35</v>
      </c>
      <c r="B766" s="143">
        <v>800</v>
      </c>
      <c r="C766" s="887" t="s">
        <v>1275</v>
      </c>
      <c r="D766" s="887"/>
      <c r="E766" s="539">
        <f t="shared" si="256"/>
        <v>0</v>
      </c>
      <c r="F766" s="528"/>
      <c r="G766" s="285"/>
      <c r="H766" s="285"/>
      <c r="I766" s="528"/>
      <c r="J766" s="285"/>
      <c r="K766" s="285"/>
      <c r="L766" s="571">
        <f t="shared" si="257"/>
        <v>0</v>
      </c>
      <c r="M766" s="270">
        <f t="shared" si="251"/>
      </c>
      <c r="N766" s="271"/>
      <c r="O766" s="500"/>
      <c r="P766" s="283"/>
      <c r="Q766" s="351">
        <f t="shared" si="258"/>
        <v>0</v>
      </c>
      <c r="R766" s="494">
        <f t="shared" si="253"/>
        <v>0</v>
      </c>
      <c r="S766" s="271"/>
      <c r="T766" s="356"/>
      <c r="U766" s="367"/>
      <c r="V766" s="357"/>
      <c r="W766" s="357"/>
      <c r="X766" s="367"/>
      <c r="Y766" s="357"/>
      <c r="Z766" s="495"/>
      <c r="AA766" s="349">
        <f t="shared" si="252"/>
        <v>0</v>
      </c>
    </row>
    <row r="767" spans="1:27" ht="18.75" thickBot="1">
      <c r="A767" s="290">
        <v>40</v>
      </c>
      <c r="B767" s="143">
        <v>1000</v>
      </c>
      <c r="C767" s="909" t="s">
        <v>328</v>
      </c>
      <c r="D767" s="909"/>
      <c r="E767" s="540">
        <f aca="true" t="shared" si="259" ref="E767:L767">SUM(E768:E784)</f>
        <v>15254</v>
      </c>
      <c r="F767" s="353">
        <f t="shared" si="259"/>
        <v>15254</v>
      </c>
      <c r="G767" s="279">
        <f t="shared" si="259"/>
        <v>0</v>
      </c>
      <c r="H767" s="279">
        <f>SUM(H768:H784)</f>
        <v>0</v>
      </c>
      <c r="I767" s="353">
        <f t="shared" si="259"/>
        <v>15254</v>
      </c>
      <c r="J767" s="279">
        <f t="shared" si="259"/>
        <v>0</v>
      </c>
      <c r="K767" s="279">
        <f t="shared" si="259"/>
        <v>0</v>
      </c>
      <c r="L767" s="279">
        <f t="shared" si="259"/>
        <v>15254</v>
      </c>
      <c r="M767" s="270">
        <f t="shared" si="251"/>
        <v>1</v>
      </c>
      <c r="N767" s="271"/>
      <c r="O767" s="354">
        <f>SUM(O768:O784)</f>
        <v>0</v>
      </c>
      <c r="P767" s="355">
        <f>SUM(P768:P784)</f>
        <v>0</v>
      </c>
      <c r="Q767" s="496">
        <f>SUM(Q768:Q784)</f>
        <v>15254</v>
      </c>
      <c r="R767" s="497">
        <f>SUM(R768:R784)</f>
        <v>-15254</v>
      </c>
      <c r="S767" s="271"/>
      <c r="T767" s="354">
        <f aca="true" t="shared" si="260" ref="T767:Z767">SUM(T768:T784)</f>
        <v>0</v>
      </c>
      <c r="U767" s="355">
        <f t="shared" si="260"/>
        <v>0</v>
      </c>
      <c r="V767" s="355">
        <f t="shared" si="260"/>
        <v>15254</v>
      </c>
      <c r="W767" s="355">
        <f t="shared" si="260"/>
        <v>-15254</v>
      </c>
      <c r="X767" s="355">
        <f t="shared" si="260"/>
        <v>0</v>
      </c>
      <c r="Y767" s="355">
        <f t="shared" si="260"/>
        <v>0</v>
      </c>
      <c r="Z767" s="497">
        <f t="shared" si="260"/>
        <v>0</v>
      </c>
      <c r="AA767" s="349">
        <f t="shared" si="252"/>
        <v>-15254</v>
      </c>
    </row>
    <row r="768" spans="1:27" ht="18.75" thickBot="1">
      <c r="A768" s="290">
        <v>45</v>
      </c>
      <c r="B768" s="139"/>
      <c r="C768" s="148">
        <v>1011</v>
      </c>
      <c r="D768" s="172" t="s">
        <v>329</v>
      </c>
      <c r="E768" s="539">
        <f aca="true" t="shared" si="261" ref="E768:E784">F768+G768+H768</f>
        <v>0</v>
      </c>
      <c r="F768" s="526"/>
      <c r="G768" s="272"/>
      <c r="H768" s="272"/>
      <c r="I768" s="526"/>
      <c r="J768" s="272"/>
      <c r="K768" s="272"/>
      <c r="L768" s="571">
        <f aca="true" t="shared" si="262" ref="L768:L784">I768+J768+K768</f>
        <v>0</v>
      </c>
      <c r="M768" s="270">
        <f t="shared" si="251"/>
      </c>
      <c r="N768" s="271"/>
      <c r="O768" s="493"/>
      <c r="P768" s="281"/>
      <c r="Q768" s="351">
        <f aca="true" t="shared" si="263" ref="Q768:Q784">L768</f>
        <v>0</v>
      </c>
      <c r="R768" s="494">
        <f t="shared" si="253"/>
        <v>0</v>
      </c>
      <c r="S768" s="271"/>
      <c r="T768" s="493"/>
      <c r="U768" s="281"/>
      <c r="V768" s="501">
        <f aca="true" t="shared" si="264" ref="V768:V775">+IF(+(O768+P768)&gt;=L768,+P768,+(+L768-O768))</f>
        <v>0</v>
      </c>
      <c r="W768" s="351">
        <f>T768+U768-V768</f>
        <v>0</v>
      </c>
      <c r="X768" s="281"/>
      <c r="Y768" s="281"/>
      <c r="Z768" s="282"/>
      <c r="AA768" s="349">
        <f t="shared" si="252"/>
        <v>0</v>
      </c>
    </row>
    <row r="769" spans="1:27" ht="18.75" thickBot="1">
      <c r="A769" s="290">
        <v>50</v>
      </c>
      <c r="B769" s="139"/>
      <c r="C769" s="140">
        <v>1012</v>
      </c>
      <c r="D769" s="149" t="s">
        <v>330</v>
      </c>
      <c r="E769" s="539">
        <f t="shared" si="261"/>
        <v>0</v>
      </c>
      <c r="F769" s="526"/>
      <c r="G769" s="272"/>
      <c r="H769" s="272"/>
      <c r="I769" s="526"/>
      <c r="J769" s="272"/>
      <c r="K769" s="272"/>
      <c r="L769" s="571">
        <f t="shared" si="262"/>
        <v>0</v>
      </c>
      <c r="M769" s="270">
        <f t="shared" si="251"/>
      </c>
      <c r="N769" s="271"/>
      <c r="O769" s="493"/>
      <c r="P769" s="281"/>
      <c r="Q769" s="351">
        <f t="shared" si="263"/>
        <v>0</v>
      </c>
      <c r="R769" s="494">
        <f t="shared" si="253"/>
        <v>0</v>
      </c>
      <c r="S769" s="271"/>
      <c r="T769" s="493"/>
      <c r="U769" s="281"/>
      <c r="V769" s="501">
        <f t="shared" si="264"/>
        <v>0</v>
      </c>
      <c r="W769" s="351">
        <f aca="true" t="shared" si="265" ref="W769:W775">T769+U769-V769</f>
        <v>0</v>
      </c>
      <c r="X769" s="281"/>
      <c r="Y769" s="281"/>
      <c r="Z769" s="282"/>
      <c r="AA769" s="349">
        <f t="shared" si="252"/>
        <v>0</v>
      </c>
    </row>
    <row r="770" spans="1:27" ht="18.75" thickBot="1">
      <c r="A770" s="290">
        <v>55</v>
      </c>
      <c r="B770" s="139"/>
      <c r="C770" s="140">
        <v>1013</v>
      </c>
      <c r="D770" s="149" t="s">
        <v>331</v>
      </c>
      <c r="E770" s="539">
        <f t="shared" si="261"/>
        <v>0</v>
      </c>
      <c r="F770" s="526"/>
      <c r="G770" s="272"/>
      <c r="H770" s="272"/>
      <c r="I770" s="526"/>
      <c r="J770" s="272"/>
      <c r="K770" s="272"/>
      <c r="L770" s="571">
        <f t="shared" si="262"/>
        <v>0</v>
      </c>
      <c r="M770" s="270">
        <f t="shared" si="251"/>
      </c>
      <c r="N770" s="271"/>
      <c r="O770" s="493"/>
      <c r="P770" s="281"/>
      <c r="Q770" s="351">
        <f t="shared" si="263"/>
        <v>0</v>
      </c>
      <c r="R770" s="494">
        <f t="shared" si="253"/>
        <v>0</v>
      </c>
      <c r="S770" s="271"/>
      <c r="T770" s="493"/>
      <c r="U770" s="281"/>
      <c r="V770" s="501">
        <f t="shared" si="264"/>
        <v>0</v>
      </c>
      <c r="W770" s="351">
        <f t="shared" si="265"/>
        <v>0</v>
      </c>
      <c r="X770" s="281"/>
      <c r="Y770" s="281"/>
      <c r="Z770" s="282"/>
      <c r="AA770" s="349">
        <f t="shared" si="252"/>
        <v>0</v>
      </c>
    </row>
    <row r="771" spans="1:27" ht="36" customHeight="1" thickBot="1">
      <c r="A771" s="290">
        <v>60</v>
      </c>
      <c r="B771" s="139"/>
      <c r="C771" s="140">
        <v>1014</v>
      </c>
      <c r="D771" s="149" t="s">
        <v>332</v>
      </c>
      <c r="E771" s="539">
        <f t="shared" si="261"/>
        <v>0</v>
      </c>
      <c r="F771" s="526"/>
      <c r="G771" s="272"/>
      <c r="H771" s="272"/>
      <c r="I771" s="526"/>
      <c r="J771" s="272"/>
      <c r="K771" s="272"/>
      <c r="L771" s="571">
        <f t="shared" si="262"/>
        <v>0</v>
      </c>
      <c r="M771" s="270">
        <f t="shared" si="251"/>
      </c>
      <c r="N771" s="271"/>
      <c r="O771" s="493"/>
      <c r="P771" s="281"/>
      <c r="Q771" s="351">
        <f t="shared" si="263"/>
        <v>0</v>
      </c>
      <c r="R771" s="494">
        <f t="shared" si="253"/>
        <v>0</v>
      </c>
      <c r="S771" s="271"/>
      <c r="T771" s="493"/>
      <c r="U771" s="281"/>
      <c r="V771" s="501">
        <f t="shared" si="264"/>
        <v>0</v>
      </c>
      <c r="W771" s="351">
        <f t="shared" si="265"/>
        <v>0</v>
      </c>
      <c r="X771" s="281"/>
      <c r="Y771" s="281"/>
      <c r="Z771" s="282"/>
      <c r="AA771" s="349">
        <f t="shared" si="252"/>
        <v>0</v>
      </c>
    </row>
    <row r="772" spans="1:27" ht="18.75" thickBot="1">
      <c r="A772" s="289">
        <v>65</v>
      </c>
      <c r="B772" s="139"/>
      <c r="C772" s="140">
        <v>1015</v>
      </c>
      <c r="D772" s="149" t="s">
        <v>333</v>
      </c>
      <c r="E772" s="539">
        <f t="shared" si="261"/>
        <v>0</v>
      </c>
      <c r="F772" s="526"/>
      <c r="G772" s="272"/>
      <c r="H772" s="272"/>
      <c r="I772" s="526"/>
      <c r="J772" s="272"/>
      <c r="K772" s="272"/>
      <c r="L772" s="571">
        <f t="shared" si="262"/>
        <v>0</v>
      </c>
      <c r="M772" s="270">
        <f t="shared" si="251"/>
      </c>
      <c r="N772" s="271"/>
      <c r="O772" s="493"/>
      <c r="P772" s="281"/>
      <c r="Q772" s="351">
        <f t="shared" si="263"/>
        <v>0</v>
      </c>
      <c r="R772" s="494">
        <f t="shared" si="253"/>
        <v>0</v>
      </c>
      <c r="S772" s="271"/>
      <c r="T772" s="493"/>
      <c r="U772" s="281"/>
      <c r="V772" s="501">
        <f t="shared" si="264"/>
        <v>0</v>
      </c>
      <c r="W772" s="351">
        <f t="shared" si="265"/>
        <v>0</v>
      </c>
      <c r="X772" s="281"/>
      <c r="Y772" s="281"/>
      <c r="Z772" s="282"/>
      <c r="AA772" s="349">
        <f t="shared" si="252"/>
        <v>0</v>
      </c>
    </row>
    <row r="773" spans="1:27" ht="18.75" thickBot="1">
      <c r="A773" s="290">
        <v>70</v>
      </c>
      <c r="B773" s="139"/>
      <c r="C773" s="140">
        <v>1016</v>
      </c>
      <c r="D773" s="149" t="s">
        <v>334</v>
      </c>
      <c r="E773" s="539">
        <f t="shared" si="261"/>
        <v>0</v>
      </c>
      <c r="F773" s="526"/>
      <c r="G773" s="272"/>
      <c r="H773" s="272"/>
      <c r="I773" s="526"/>
      <c r="J773" s="272"/>
      <c r="K773" s="272"/>
      <c r="L773" s="571">
        <f t="shared" si="262"/>
        <v>0</v>
      </c>
      <c r="M773" s="270">
        <f t="shared" si="251"/>
      </c>
      <c r="N773" s="271"/>
      <c r="O773" s="493"/>
      <c r="P773" s="281"/>
      <c r="Q773" s="351">
        <f t="shared" si="263"/>
        <v>0</v>
      </c>
      <c r="R773" s="494">
        <f t="shared" si="253"/>
        <v>0</v>
      </c>
      <c r="S773" s="271"/>
      <c r="T773" s="493"/>
      <c r="U773" s="281"/>
      <c r="V773" s="501">
        <f t="shared" si="264"/>
        <v>0</v>
      </c>
      <c r="W773" s="351">
        <f t="shared" si="265"/>
        <v>0</v>
      </c>
      <c r="X773" s="281"/>
      <c r="Y773" s="281"/>
      <c r="Z773" s="282"/>
      <c r="AA773" s="349">
        <f t="shared" si="252"/>
        <v>0</v>
      </c>
    </row>
    <row r="774" spans="1:27" ht="18.75" thickBot="1">
      <c r="A774" s="290">
        <v>75</v>
      </c>
      <c r="B774" s="144"/>
      <c r="C774" s="173">
        <v>1020</v>
      </c>
      <c r="D774" s="174" t="s">
        <v>335</v>
      </c>
      <c r="E774" s="539">
        <f t="shared" si="261"/>
        <v>15254</v>
      </c>
      <c r="F774" s="526">
        <v>15254</v>
      </c>
      <c r="G774" s="272">
        <v>0</v>
      </c>
      <c r="H774" s="272">
        <v>0</v>
      </c>
      <c r="I774" s="526">
        <v>15254</v>
      </c>
      <c r="J774" s="272">
        <v>0</v>
      </c>
      <c r="K774" s="272">
        <v>0</v>
      </c>
      <c r="L774" s="571">
        <f t="shared" si="262"/>
        <v>15254</v>
      </c>
      <c r="M774" s="270">
        <f t="shared" si="251"/>
        <v>1</v>
      </c>
      <c r="N774" s="271"/>
      <c r="O774" s="493"/>
      <c r="P774" s="281"/>
      <c r="Q774" s="351">
        <f t="shared" si="263"/>
        <v>15254</v>
      </c>
      <c r="R774" s="494">
        <f t="shared" si="253"/>
        <v>-15254</v>
      </c>
      <c r="S774" s="271"/>
      <c r="T774" s="493"/>
      <c r="U774" s="281"/>
      <c r="V774" s="501">
        <f t="shared" si="264"/>
        <v>15254</v>
      </c>
      <c r="W774" s="351">
        <f t="shared" si="265"/>
        <v>-15254</v>
      </c>
      <c r="X774" s="281"/>
      <c r="Y774" s="281"/>
      <c r="Z774" s="282"/>
      <c r="AA774" s="349">
        <f t="shared" si="252"/>
        <v>-15254</v>
      </c>
    </row>
    <row r="775" spans="1:27" ht="18.75" thickBot="1">
      <c r="A775" s="290">
        <v>80</v>
      </c>
      <c r="B775" s="139"/>
      <c r="C775" s="140">
        <v>1030</v>
      </c>
      <c r="D775" s="149" t="s">
        <v>336</v>
      </c>
      <c r="E775" s="539">
        <f t="shared" si="261"/>
        <v>0</v>
      </c>
      <c r="F775" s="526"/>
      <c r="G775" s="272"/>
      <c r="H775" s="272"/>
      <c r="I775" s="526"/>
      <c r="J775" s="272"/>
      <c r="K775" s="272"/>
      <c r="L775" s="571">
        <f t="shared" si="262"/>
        <v>0</v>
      </c>
      <c r="M775" s="270">
        <f t="shared" si="251"/>
      </c>
      <c r="N775" s="271"/>
      <c r="O775" s="493"/>
      <c r="P775" s="281"/>
      <c r="Q775" s="351">
        <f t="shared" si="263"/>
        <v>0</v>
      </c>
      <c r="R775" s="494">
        <f t="shared" si="253"/>
        <v>0</v>
      </c>
      <c r="S775" s="271"/>
      <c r="T775" s="493"/>
      <c r="U775" s="281"/>
      <c r="V775" s="501">
        <f t="shared" si="264"/>
        <v>0</v>
      </c>
      <c r="W775" s="351">
        <f t="shared" si="265"/>
        <v>0</v>
      </c>
      <c r="X775" s="281"/>
      <c r="Y775" s="281"/>
      <c r="Z775" s="282"/>
      <c r="AA775" s="349">
        <f t="shared" si="252"/>
        <v>0</v>
      </c>
    </row>
    <row r="776" spans="1:27" ht="18.75" thickBot="1">
      <c r="A776" s="290">
        <v>85</v>
      </c>
      <c r="B776" s="139"/>
      <c r="C776" s="173">
        <v>1051</v>
      </c>
      <c r="D776" s="176" t="s">
        <v>337</v>
      </c>
      <c r="E776" s="539">
        <f t="shared" si="261"/>
        <v>0</v>
      </c>
      <c r="F776" s="526"/>
      <c r="G776" s="272"/>
      <c r="H776" s="272"/>
      <c r="I776" s="526"/>
      <c r="J776" s="272"/>
      <c r="K776" s="272"/>
      <c r="L776" s="571">
        <f t="shared" si="262"/>
        <v>0</v>
      </c>
      <c r="M776" s="270">
        <f t="shared" si="251"/>
      </c>
      <c r="N776" s="271"/>
      <c r="O776" s="493"/>
      <c r="P776" s="281"/>
      <c r="Q776" s="351">
        <f t="shared" si="263"/>
        <v>0</v>
      </c>
      <c r="R776" s="494">
        <f t="shared" si="253"/>
        <v>0</v>
      </c>
      <c r="S776" s="271"/>
      <c r="T776" s="352"/>
      <c r="U776" s="357"/>
      <c r="V776" s="357"/>
      <c r="W776" s="357"/>
      <c r="X776" s="357"/>
      <c r="Y776" s="357"/>
      <c r="Z776" s="495"/>
      <c r="AA776" s="349">
        <f t="shared" si="252"/>
        <v>0</v>
      </c>
    </row>
    <row r="777" spans="1:27" ht="18.75" thickBot="1">
      <c r="A777" s="290">
        <v>90</v>
      </c>
      <c r="B777" s="139"/>
      <c r="C777" s="140">
        <v>1052</v>
      </c>
      <c r="D777" s="149" t="s">
        <v>338</v>
      </c>
      <c r="E777" s="539">
        <f t="shared" si="261"/>
        <v>0</v>
      </c>
      <c r="F777" s="526"/>
      <c r="G777" s="272"/>
      <c r="H777" s="272"/>
      <c r="I777" s="526"/>
      <c r="J777" s="272"/>
      <c r="K777" s="272"/>
      <c r="L777" s="571">
        <f t="shared" si="262"/>
        <v>0</v>
      </c>
      <c r="M777" s="270">
        <f t="shared" si="251"/>
      </c>
      <c r="N777" s="271"/>
      <c r="O777" s="493"/>
      <c r="P777" s="281"/>
      <c r="Q777" s="351">
        <f t="shared" si="263"/>
        <v>0</v>
      </c>
      <c r="R777" s="494">
        <f t="shared" si="253"/>
        <v>0</v>
      </c>
      <c r="S777" s="271"/>
      <c r="T777" s="352"/>
      <c r="U777" s="357"/>
      <c r="V777" s="357"/>
      <c r="W777" s="357"/>
      <c r="X777" s="357"/>
      <c r="Y777" s="357"/>
      <c r="Z777" s="495"/>
      <c r="AA777" s="349">
        <f t="shared" si="252"/>
        <v>0</v>
      </c>
    </row>
    <row r="778" spans="1:27" ht="32.25" thickBot="1">
      <c r="A778" s="289">
        <v>115</v>
      </c>
      <c r="B778" s="139"/>
      <c r="C778" s="177">
        <v>1053</v>
      </c>
      <c r="D778" s="178" t="s">
        <v>339</v>
      </c>
      <c r="E778" s="539">
        <f t="shared" si="261"/>
        <v>0</v>
      </c>
      <c r="F778" s="526"/>
      <c r="G778" s="272"/>
      <c r="H778" s="272"/>
      <c r="I778" s="526"/>
      <c r="J778" s="272"/>
      <c r="K778" s="272"/>
      <c r="L778" s="571">
        <f t="shared" si="262"/>
        <v>0</v>
      </c>
      <c r="M778" s="270">
        <f t="shared" si="251"/>
      </c>
      <c r="N778" s="271"/>
      <c r="O778" s="493"/>
      <c r="P778" s="281"/>
      <c r="Q778" s="351">
        <f t="shared" si="263"/>
        <v>0</v>
      </c>
      <c r="R778" s="494">
        <f t="shared" si="253"/>
        <v>0</v>
      </c>
      <c r="S778" s="271"/>
      <c r="T778" s="352"/>
      <c r="U778" s="357"/>
      <c r="V778" s="357"/>
      <c r="W778" s="357"/>
      <c r="X778" s="357"/>
      <c r="Y778" s="357"/>
      <c r="Z778" s="495"/>
      <c r="AA778" s="349">
        <f t="shared" si="252"/>
        <v>0</v>
      </c>
    </row>
    <row r="779" spans="1:27" ht="18.75" thickBot="1">
      <c r="A779" s="289">
        <v>125</v>
      </c>
      <c r="B779" s="139"/>
      <c r="C779" s="140">
        <v>1062</v>
      </c>
      <c r="D779" s="142" t="s">
        <v>340</v>
      </c>
      <c r="E779" s="539">
        <f t="shared" si="261"/>
        <v>0</v>
      </c>
      <c r="F779" s="526"/>
      <c r="G779" s="272"/>
      <c r="H779" s="272"/>
      <c r="I779" s="526"/>
      <c r="J779" s="272"/>
      <c r="K779" s="272"/>
      <c r="L779" s="571">
        <f t="shared" si="262"/>
        <v>0</v>
      </c>
      <c r="M779" s="270">
        <f t="shared" si="251"/>
      </c>
      <c r="N779" s="271"/>
      <c r="O779" s="493"/>
      <c r="P779" s="281"/>
      <c r="Q779" s="351">
        <f t="shared" si="263"/>
        <v>0</v>
      </c>
      <c r="R779" s="494">
        <f t="shared" si="253"/>
        <v>0</v>
      </c>
      <c r="S779" s="271"/>
      <c r="T779" s="493"/>
      <c r="U779" s="281"/>
      <c r="V779" s="501">
        <f>+IF(+(O779+P779)&gt;=L779,+P779,+(+L779-O779))</f>
        <v>0</v>
      </c>
      <c r="W779" s="351">
        <f>T779+U779-V779</f>
        <v>0</v>
      </c>
      <c r="X779" s="281"/>
      <c r="Y779" s="281"/>
      <c r="Z779" s="282"/>
      <c r="AA779" s="349">
        <f t="shared" si="252"/>
        <v>0</v>
      </c>
    </row>
    <row r="780" spans="1:27" ht="18.75" thickBot="1">
      <c r="A780" s="290">
        <v>130</v>
      </c>
      <c r="B780" s="139"/>
      <c r="C780" s="140">
        <v>1063</v>
      </c>
      <c r="D780" s="142" t="s">
        <v>341</v>
      </c>
      <c r="E780" s="539">
        <f t="shared" si="261"/>
        <v>0</v>
      </c>
      <c r="F780" s="526"/>
      <c r="G780" s="272"/>
      <c r="H780" s="272"/>
      <c r="I780" s="526"/>
      <c r="J780" s="272"/>
      <c r="K780" s="272"/>
      <c r="L780" s="571">
        <f t="shared" si="262"/>
        <v>0</v>
      </c>
      <c r="M780" s="270">
        <f t="shared" si="251"/>
      </c>
      <c r="N780" s="271"/>
      <c r="O780" s="493"/>
      <c r="P780" s="281"/>
      <c r="Q780" s="351">
        <f t="shared" si="263"/>
        <v>0</v>
      </c>
      <c r="R780" s="494">
        <f t="shared" si="253"/>
        <v>0</v>
      </c>
      <c r="S780" s="271"/>
      <c r="T780" s="352"/>
      <c r="U780" s="357"/>
      <c r="V780" s="357"/>
      <c r="W780" s="357"/>
      <c r="X780" s="357"/>
      <c r="Y780" s="357"/>
      <c r="Z780" s="495"/>
      <c r="AA780" s="349">
        <f t="shared" si="252"/>
        <v>0</v>
      </c>
    </row>
    <row r="781" spans="1:27" ht="18.75" thickBot="1">
      <c r="A781" s="290">
        <v>135</v>
      </c>
      <c r="B781" s="139"/>
      <c r="C781" s="177">
        <v>1069</v>
      </c>
      <c r="D781" s="179" t="s">
        <v>342</v>
      </c>
      <c r="E781" s="539">
        <f t="shared" si="261"/>
        <v>0</v>
      </c>
      <c r="F781" s="526"/>
      <c r="G781" s="272"/>
      <c r="H781" s="272"/>
      <c r="I781" s="526"/>
      <c r="J781" s="272"/>
      <c r="K781" s="272"/>
      <c r="L781" s="571">
        <f t="shared" si="262"/>
        <v>0</v>
      </c>
      <c r="M781" s="270">
        <f t="shared" si="251"/>
      </c>
      <c r="N781" s="271"/>
      <c r="O781" s="493"/>
      <c r="P781" s="281"/>
      <c r="Q781" s="351">
        <f t="shared" si="263"/>
        <v>0</v>
      </c>
      <c r="R781" s="494">
        <f t="shared" si="253"/>
        <v>0</v>
      </c>
      <c r="S781" s="271"/>
      <c r="T781" s="493"/>
      <c r="U781" s="281"/>
      <c r="V781" s="501">
        <f>+IF(+(O781+P781)&gt;=L781,+P781,+(+L781-O781))</f>
        <v>0</v>
      </c>
      <c r="W781" s="351">
        <f>T781+U781-V781</f>
        <v>0</v>
      </c>
      <c r="X781" s="281"/>
      <c r="Y781" s="281"/>
      <c r="Z781" s="282"/>
      <c r="AA781" s="349">
        <f t="shared" si="252"/>
        <v>0</v>
      </c>
    </row>
    <row r="782" spans="1:27" ht="30.75" thickBot="1">
      <c r="A782" s="290">
        <v>140</v>
      </c>
      <c r="B782" s="144"/>
      <c r="C782" s="140">
        <v>1091</v>
      </c>
      <c r="D782" s="149" t="s">
        <v>343</v>
      </c>
      <c r="E782" s="539">
        <f t="shared" si="261"/>
        <v>0</v>
      </c>
      <c r="F782" s="526"/>
      <c r="G782" s="272"/>
      <c r="H782" s="272"/>
      <c r="I782" s="526"/>
      <c r="J782" s="272"/>
      <c r="K782" s="272"/>
      <c r="L782" s="571">
        <f t="shared" si="262"/>
        <v>0</v>
      </c>
      <c r="M782" s="270">
        <f t="shared" si="251"/>
      </c>
      <c r="N782" s="271"/>
      <c r="O782" s="493"/>
      <c r="P782" s="281"/>
      <c r="Q782" s="351">
        <f t="shared" si="263"/>
        <v>0</v>
      </c>
      <c r="R782" s="494">
        <f t="shared" si="253"/>
        <v>0</v>
      </c>
      <c r="S782" s="271"/>
      <c r="T782" s="493"/>
      <c r="U782" s="281"/>
      <c r="V782" s="501">
        <f>+IF(+(O782+P782)&gt;=L782,+P782,+(+L782-O782))</f>
        <v>0</v>
      </c>
      <c r="W782" s="351">
        <f>T782+U782-V782</f>
        <v>0</v>
      </c>
      <c r="X782" s="281"/>
      <c r="Y782" s="281"/>
      <c r="Z782" s="282"/>
      <c r="AA782" s="349">
        <f t="shared" si="252"/>
        <v>0</v>
      </c>
    </row>
    <row r="783" spans="1:27" ht="18.75" thickBot="1">
      <c r="A783" s="290">
        <v>145</v>
      </c>
      <c r="B783" s="139"/>
      <c r="C783" s="140">
        <v>1092</v>
      </c>
      <c r="D783" s="149" t="s">
        <v>492</v>
      </c>
      <c r="E783" s="539">
        <f t="shared" si="261"/>
        <v>0</v>
      </c>
      <c r="F783" s="526"/>
      <c r="G783" s="272"/>
      <c r="H783" s="272"/>
      <c r="I783" s="526"/>
      <c r="J783" s="272"/>
      <c r="K783" s="272"/>
      <c r="L783" s="571">
        <f t="shared" si="262"/>
        <v>0</v>
      </c>
      <c r="M783" s="270">
        <f t="shared" si="251"/>
      </c>
      <c r="N783" s="271"/>
      <c r="O783" s="493"/>
      <c r="P783" s="281"/>
      <c r="Q783" s="351">
        <f t="shared" si="263"/>
        <v>0</v>
      </c>
      <c r="R783" s="494">
        <f t="shared" si="253"/>
        <v>0</v>
      </c>
      <c r="S783" s="271"/>
      <c r="T783" s="352"/>
      <c r="U783" s="357"/>
      <c r="V783" s="357"/>
      <c r="W783" s="357"/>
      <c r="X783" s="357"/>
      <c r="Y783" s="357"/>
      <c r="Z783" s="495"/>
      <c r="AA783" s="349">
        <f t="shared" si="252"/>
        <v>0</v>
      </c>
    </row>
    <row r="784" spans="1:27" ht="18.75" thickBot="1">
      <c r="A784" s="290">
        <v>150</v>
      </c>
      <c r="B784" s="139"/>
      <c r="C784" s="146">
        <v>1098</v>
      </c>
      <c r="D784" s="150" t="s">
        <v>344</v>
      </c>
      <c r="E784" s="539">
        <f t="shared" si="261"/>
        <v>0</v>
      </c>
      <c r="F784" s="526"/>
      <c r="G784" s="272"/>
      <c r="H784" s="272"/>
      <c r="I784" s="526"/>
      <c r="J784" s="272"/>
      <c r="K784" s="272"/>
      <c r="L784" s="571">
        <f t="shared" si="262"/>
        <v>0</v>
      </c>
      <c r="M784" s="270">
        <f t="shared" si="251"/>
      </c>
      <c r="N784" s="271"/>
      <c r="O784" s="493"/>
      <c r="P784" s="281"/>
      <c r="Q784" s="351">
        <f t="shared" si="263"/>
        <v>0</v>
      </c>
      <c r="R784" s="494">
        <f t="shared" si="253"/>
        <v>0</v>
      </c>
      <c r="S784" s="271"/>
      <c r="T784" s="493"/>
      <c r="U784" s="281"/>
      <c r="V784" s="501">
        <f>+IF(+(O784+P784)&gt;=L784,+P784,+(+L784-O784))</f>
        <v>0</v>
      </c>
      <c r="W784" s="351">
        <f>T784+U784-V784</f>
        <v>0</v>
      </c>
      <c r="X784" s="281"/>
      <c r="Y784" s="281"/>
      <c r="Z784" s="282"/>
      <c r="AA784" s="349">
        <f t="shared" si="252"/>
        <v>0</v>
      </c>
    </row>
    <row r="785" spans="1:27" ht="18.75" thickBot="1">
      <c r="A785" s="290">
        <v>155</v>
      </c>
      <c r="B785" s="143">
        <v>1900</v>
      </c>
      <c r="C785" s="870" t="s">
        <v>414</v>
      </c>
      <c r="D785" s="870"/>
      <c r="E785" s="540">
        <f aca="true" t="shared" si="266" ref="E785:L785">SUM(E786:E788)</f>
        <v>0</v>
      </c>
      <c r="F785" s="353">
        <f t="shared" si="266"/>
        <v>0</v>
      </c>
      <c r="G785" s="279">
        <f t="shared" si="266"/>
        <v>0</v>
      </c>
      <c r="H785" s="279">
        <f>SUM(H786:H788)</f>
        <v>0</v>
      </c>
      <c r="I785" s="353">
        <f t="shared" si="266"/>
        <v>0</v>
      </c>
      <c r="J785" s="279">
        <f t="shared" si="266"/>
        <v>0</v>
      </c>
      <c r="K785" s="279">
        <f t="shared" si="266"/>
        <v>0</v>
      </c>
      <c r="L785" s="279">
        <f t="shared" si="266"/>
        <v>0</v>
      </c>
      <c r="M785" s="270">
        <f t="shared" si="251"/>
      </c>
      <c r="N785" s="271"/>
      <c r="O785" s="354">
        <f>SUM(O786:O788)</f>
        <v>0</v>
      </c>
      <c r="P785" s="355">
        <f>SUM(P786:P788)</f>
        <v>0</v>
      </c>
      <c r="Q785" s="496">
        <f>SUM(Q786:Q788)</f>
        <v>0</v>
      </c>
      <c r="R785" s="497">
        <f>SUM(R786:R788)</f>
        <v>0</v>
      </c>
      <c r="S785" s="271"/>
      <c r="T785" s="356"/>
      <c r="U785" s="367"/>
      <c r="V785" s="367"/>
      <c r="W785" s="367"/>
      <c r="X785" s="367"/>
      <c r="Y785" s="367"/>
      <c r="Z785" s="498"/>
      <c r="AA785" s="349">
        <f>W785-X785-Y785-Z785</f>
        <v>0</v>
      </c>
    </row>
    <row r="786" spans="1:27" ht="18.75" thickBot="1">
      <c r="A786" s="290">
        <v>160</v>
      </c>
      <c r="B786" s="139"/>
      <c r="C786" s="148">
        <v>1901</v>
      </c>
      <c r="D786" s="141" t="s">
        <v>415</v>
      </c>
      <c r="E786" s="539">
        <f>F786+G786+H786</f>
        <v>0</v>
      </c>
      <c r="F786" s="526"/>
      <c r="G786" s="272"/>
      <c r="H786" s="272"/>
      <c r="I786" s="526"/>
      <c r="J786" s="272"/>
      <c r="K786" s="272"/>
      <c r="L786" s="571">
        <f>I786+J786+K786</f>
        <v>0</v>
      </c>
      <c r="M786" s="270">
        <f t="shared" si="251"/>
      </c>
      <c r="N786" s="271"/>
      <c r="O786" s="493"/>
      <c r="P786" s="281"/>
      <c r="Q786" s="351">
        <f>L786</f>
        <v>0</v>
      </c>
      <c r="R786" s="494">
        <f>O786+P786-Q786</f>
        <v>0</v>
      </c>
      <c r="S786" s="271"/>
      <c r="T786" s="352"/>
      <c r="U786" s="357"/>
      <c r="V786" s="357"/>
      <c r="W786" s="357"/>
      <c r="X786" s="357"/>
      <c r="Y786" s="357"/>
      <c r="Z786" s="495"/>
      <c r="AA786" s="349">
        <f>W786-X786-Y786-Z786</f>
        <v>0</v>
      </c>
    </row>
    <row r="787" spans="1:27" ht="18.75" thickBot="1">
      <c r="A787" s="290">
        <v>165</v>
      </c>
      <c r="B787" s="139"/>
      <c r="C787" s="140">
        <v>1981</v>
      </c>
      <c r="D787" s="142" t="s">
        <v>416</v>
      </c>
      <c r="E787" s="539">
        <f>F787+G787+H787</f>
        <v>0</v>
      </c>
      <c r="F787" s="526"/>
      <c r="G787" s="272"/>
      <c r="H787" s="272"/>
      <c r="I787" s="526"/>
      <c r="J787" s="272"/>
      <c r="K787" s="272"/>
      <c r="L787" s="571">
        <f>I787+J787+K787</f>
        <v>0</v>
      </c>
      <c r="M787" s="270">
        <f t="shared" si="251"/>
      </c>
      <c r="N787" s="271"/>
      <c r="O787" s="493"/>
      <c r="P787" s="281"/>
      <c r="Q787" s="351">
        <f>L787</f>
        <v>0</v>
      </c>
      <c r="R787" s="494">
        <f>O787+P787-Q787</f>
        <v>0</v>
      </c>
      <c r="S787" s="271"/>
      <c r="T787" s="352"/>
      <c r="U787" s="357"/>
      <c r="V787" s="357"/>
      <c r="W787" s="357"/>
      <c r="X787" s="357"/>
      <c r="Y787" s="357"/>
      <c r="Z787" s="495"/>
      <c r="AA787" s="349">
        <f>W787-X787-Y787-Z787</f>
        <v>0</v>
      </c>
    </row>
    <row r="788" spans="1:27" ht="18.75" thickBot="1">
      <c r="A788" s="290">
        <v>175</v>
      </c>
      <c r="B788" s="139"/>
      <c r="C788" s="146">
        <v>1991</v>
      </c>
      <c r="D788" s="145" t="s">
        <v>417</v>
      </c>
      <c r="E788" s="539">
        <f>F788+G788+H788</f>
        <v>0</v>
      </c>
      <c r="F788" s="526"/>
      <c r="G788" s="272"/>
      <c r="H788" s="272"/>
      <c r="I788" s="526"/>
      <c r="J788" s="272"/>
      <c r="K788" s="272"/>
      <c r="L788" s="571">
        <f>I788+J788+K788</f>
        <v>0</v>
      </c>
      <c r="M788" s="270">
        <f t="shared" si="251"/>
      </c>
      <c r="N788" s="271"/>
      <c r="O788" s="493"/>
      <c r="P788" s="281"/>
      <c r="Q788" s="351">
        <f>L788</f>
        <v>0</v>
      </c>
      <c r="R788" s="494">
        <f>O788+P788-Q788</f>
        <v>0</v>
      </c>
      <c r="S788" s="271"/>
      <c r="T788" s="352"/>
      <c r="U788" s="357"/>
      <c r="V788" s="357"/>
      <c r="W788" s="357"/>
      <c r="X788" s="357"/>
      <c r="Y788" s="357"/>
      <c r="Z788" s="495"/>
      <c r="AA788" s="349">
        <f>W788-X788-Y788-Z788</f>
        <v>0</v>
      </c>
    </row>
    <row r="789" spans="1:27" ht="18.75" thickBot="1">
      <c r="A789" s="290">
        <v>180</v>
      </c>
      <c r="B789" s="143">
        <v>2100</v>
      </c>
      <c r="C789" s="870" t="s">
        <v>1286</v>
      </c>
      <c r="D789" s="870"/>
      <c r="E789" s="540">
        <f aca="true" t="shared" si="267" ref="E789:L789">SUM(E790:E794)</f>
        <v>0</v>
      </c>
      <c r="F789" s="353">
        <f t="shared" si="267"/>
        <v>0</v>
      </c>
      <c r="G789" s="279">
        <f t="shared" si="267"/>
        <v>0</v>
      </c>
      <c r="H789" s="279">
        <f>SUM(H790:H794)</f>
        <v>0</v>
      </c>
      <c r="I789" s="353">
        <f t="shared" si="267"/>
        <v>0</v>
      </c>
      <c r="J789" s="279">
        <f t="shared" si="267"/>
        <v>0</v>
      </c>
      <c r="K789" s="279">
        <f t="shared" si="267"/>
        <v>0</v>
      </c>
      <c r="L789" s="279">
        <f t="shared" si="267"/>
        <v>0</v>
      </c>
      <c r="M789" s="270">
        <f t="shared" si="251"/>
      </c>
      <c r="N789" s="271"/>
      <c r="O789" s="354">
        <f>SUM(O790:O794)</f>
        <v>0</v>
      </c>
      <c r="P789" s="355">
        <f>SUM(P790:P794)</f>
        <v>0</v>
      </c>
      <c r="Q789" s="496">
        <f>SUM(Q790:Q794)</f>
        <v>0</v>
      </c>
      <c r="R789" s="497">
        <f>SUM(R790:R794)</f>
        <v>0</v>
      </c>
      <c r="S789" s="271"/>
      <c r="T789" s="356"/>
      <c r="U789" s="367"/>
      <c r="V789" s="367"/>
      <c r="W789" s="367"/>
      <c r="X789" s="367"/>
      <c r="Y789" s="367"/>
      <c r="Z789" s="498"/>
      <c r="AA789" s="349">
        <f t="shared" si="252"/>
        <v>0</v>
      </c>
    </row>
    <row r="790" spans="1:27" ht="18.75" thickBot="1">
      <c r="A790" s="290">
        <v>185</v>
      </c>
      <c r="B790" s="139"/>
      <c r="C790" s="148">
        <v>2110</v>
      </c>
      <c r="D790" s="151" t="s">
        <v>345</v>
      </c>
      <c r="E790" s="539">
        <f>F790+G790+H790</f>
        <v>0</v>
      </c>
      <c r="F790" s="526"/>
      <c r="G790" s="272"/>
      <c r="H790" s="272"/>
      <c r="I790" s="526"/>
      <c r="J790" s="272"/>
      <c r="K790" s="272"/>
      <c r="L790" s="571">
        <f>I790+J790+K790</f>
        <v>0</v>
      </c>
      <c r="M790" s="270">
        <f t="shared" si="251"/>
      </c>
      <c r="N790" s="271"/>
      <c r="O790" s="493"/>
      <c r="P790" s="281"/>
      <c r="Q790" s="351">
        <f>L790</f>
        <v>0</v>
      </c>
      <c r="R790" s="494">
        <f t="shared" si="253"/>
        <v>0</v>
      </c>
      <c r="S790" s="271"/>
      <c r="T790" s="352"/>
      <c r="U790" s="357"/>
      <c r="V790" s="357"/>
      <c r="W790" s="357"/>
      <c r="X790" s="357"/>
      <c r="Y790" s="357"/>
      <c r="Z790" s="495"/>
      <c r="AA790" s="349">
        <f t="shared" si="252"/>
        <v>0</v>
      </c>
    </row>
    <row r="791" spans="1:27" ht="18.75" thickBot="1">
      <c r="A791" s="290">
        <v>190</v>
      </c>
      <c r="B791" s="180"/>
      <c r="C791" s="140">
        <v>2120</v>
      </c>
      <c r="D791" s="168" t="s">
        <v>346</v>
      </c>
      <c r="E791" s="539">
        <f>F791+G791+H791</f>
        <v>0</v>
      </c>
      <c r="F791" s="526"/>
      <c r="G791" s="272"/>
      <c r="H791" s="272"/>
      <c r="I791" s="526"/>
      <c r="J791" s="272"/>
      <c r="K791" s="272"/>
      <c r="L791" s="571">
        <f>I791+J791+K791</f>
        <v>0</v>
      </c>
      <c r="M791" s="270">
        <f t="shared" si="251"/>
      </c>
      <c r="N791" s="271"/>
      <c r="O791" s="493"/>
      <c r="P791" s="281"/>
      <c r="Q791" s="351">
        <f>L791</f>
        <v>0</v>
      </c>
      <c r="R791" s="494">
        <f t="shared" si="253"/>
        <v>0</v>
      </c>
      <c r="S791" s="271"/>
      <c r="T791" s="352"/>
      <c r="U791" s="357"/>
      <c r="V791" s="357"/>
      <c r="W791" s="357"/>
      <c r="X791" s="357"/>
      <c r="Y791" s="357"/>
      <c r="Z791" s="495"/>
      <c r="AA791" s="349">
        <f t="shared" si="252"/>
        <v>0</v>
      </c>
    </row>
    <row r="792" spans="1:27" ht="18.75" thickBot="1">
      <c r="A792" s="290">
        <v>200</v>
      </c>
      <c r="B792" s="180"/>
      <c r="C792" s="140">
        <v>2125</v>
      </c>
      <c r="D792" s="162" t="s">
        <v>1276</v>
      </c>
      <c r="E792" s="539">
        <f>F792+G792+H792</f>
        <v>0</v>
      </c>
      <c r="F792" s="526"/>
      <c r="G792" s="272"/>
      <c r="H792" s="272"/>
      <c r="I792" s="526"/>
      <c r="J792" s="272"/>
      <c r="K792" s="272"/>
      <c r="L792" s="571">
        <f>I792+J792+K792</f>
        <v>0</v>
      </c>
      <c r="M792" s="270">
        <f t="shared" si="251"/>
      </c>
      <c r="N792" s="271"/>
      <c r="O792" s="493"/>
      <c r="P792" s="281"/>
      <c r="Q792" s="351">
        <f>L792</f>
        <v>0</v>
      </c>
      <c r="R792" s="494">
        <f t="shared" si="253"/>
        <v>0</v>
      </c>
      <c r="S792" s="271"/>
      <c r="T792" s="352"/>
      <c r="U792" s="357"/>
      <c r="V792" s="357"/>
      <c r="W792" s="357"/>
      <c r="X792" s="357"/>
      <c r="Y792" s="357"/>
      <c r="Z792" s="495"/>
      <c r="AA792" s="349">
        <f t="shared" si="252"/>
        <v>0</v>
      </c>
    </row>
    <row r="793" spans="1:27" ht="18.75" thickBot="1">
      <c r="A793" s="290">
        <v>200</v>
      </c>
      <c r="B793" s="147"/>
      <c r="C793" s="140">
        <v>2140</v>
      </c>
      <c r="D793" s="168" t="s">
        <v>348</v>
      </c>
      <c r="E793" s="539">
        <f>F793+G793+H793</f>
        <v>0</v>
      </c>
      <c r="F793" s="526"/>
      <c r="G793" s="272"/>
      <c r="H793" s="272"/>
      <c r="I793" s="526"/>
      <c r="J793" s="272"/>
      <c r="K793" s="272"/>
      <c r="L793" s="571">
        <f>I793+J793+K793</f>
        <v>0</v>
      </c>
      <c r="M793" s="270">
        <f t="shared" si="251"/>
      </c>
      <c r="N793" s="271"/>
      <c r="O793" s="493"/>
      <c r="P793" s="281"/>
      <c r="Q793" s="351">
        <f>L793</f>
        <v>0</v>
      </c>
      <c r="R793" s="494">
        <f t="shared" si="253"/>
        <v>0</v>
      </c>
      <c r="S793" s="271"/>
      <c r="T793" s="352"/>
      <c r="U793" s="357"/>
      <c r="V793" s="357"/>
      <c r="W793" s="357"/>
      <c r="X793" s="357"/>
      <c r="Y793" s="357"/>
      <c r="Z793" s="495"/>
      <c r="AA793" s="349">
        <f t="shared" si="252"/>
        <v>0</v>
      </c>
    </row>
    <row r="794" spans="1:27" ht="18.75" thickBot="1">
      <c r="A794" s="290">
        <v>205</v>
      </c>
      <c r="B794" s="139"/>
      <c r="C794" s="146">
        <v>2190</v>
      </c>
      <c r="D794" s="609" t="s">
        <v>349</v>
      </c>
      <c r="E794" s="539">
        <f>F794+G794+H794</f>
        <v>0</v>
      </c>
      <c r="F794" s="526"/>
      <c r="G794" s="272"/>
      <c r="H794" s="272"/>
      <c r="I794" s="526"/>
      <c r="J794" s="272"/>
      <c r="K794" s="272"/>
      <c r="L794" s="571">
        <f>I794+J794+K794</f>
        <v>0</v>
      </c>
      <c r="M794" s="270">
        <f t="shared" si="251"/>
      </c>
      <c r="N794" s="271"/>
      <c r="O794" s="493"/>
      <c r="P794" s="281"/>
      <c r="Q794" s="351">
        <f>L794</f>
        <v>0</v>
      </c>
      <c r="R794" s="494">
        <f t="shared" si="253"/>
        <v>0</v>
      </c>
      <c r="S794" s="271"/>
      <c r="T794" s="352"/>
      <c r="U794" s="357"/>
      <c r="V794" s="357"/>
      <c r="W794" s="357"/>
      <c r="X794" s="357"/>
      <c r="Y794" s="357"/>
      <c r="Z794" s="495"/>
      <c r="AA794" s="349">
        <f t="shared" si="252"/>
        <v>0</v>
      </c>
    </row>
    <row r="795" spans="1:27" ht="18.75" thickBot="1">
      <c r="A795" s="290">
        <v>210</v>
      </c>
      <c r="B795" s="143">
        <v>2200</v>
      </c>
      <c r="C795" s="870" t="s">
        <v>350</v>
      </c>
      <c r="D795" s="870"/>
      <c r="E795" s="540">
        <f aca="true" t="shared" si="268" ref="E795:L795">SUM(E796:E797)</f>
        <v>0</v>
      </c>
      <c r="F795" s="353">
        <f t="shared" si="268"/>
        <v>0</v>
      </c>
      <c r="G795" s="279">
        <f t="shared" si="268"/>
        <v>0</v>
      </c>
      <c r="H795" s="279">
        <f>SUM(H796:H797)</f>
        <v>0</v>
      </c>
      <c r="I795" s="353">
        <f t="shared" si="268"/>
        <v>0</v>
      </c>
      <c r="J795" s="279">
        <f t="shared" si="268"/>
        <v>0</v>
      </c>
      <c r="K795" s="279">
        <f t="shared" si="268"/>
        <v>0</v>
      </c>
      <c r="L795" s="279">
        <f t="shared" si="268"/>
        <v>0</v>
      </c>
      <c r="M795" s="270">
        <f t="shared" si="251"/>
      </c>
      <c r="N795" s="271"/>
      <c r="O795" s="354">
        <f>SUM(O796:O797)</f>
        <v>0</v>
      </c>
      <c r="P795" s="355">
        <f>SUM(P796:P797)</f>
        <v>0</v>
      </c>
      <c r="Q795" s="496">
        <f>SUM(Q796:Q797)</f>
        <v>0</v>
      </c>
      <c r="R795" s="497">
        <f>SUM(R796:R797)</f>
        <v>0</v>
      </c>
      <c r="S795" s="271"/>
      <c r="T795" s="356"/>
      <c r="U795" s="367"/>
      <c r="V795" s="367"/>
      <c r="W795" s="367"/>
      <c r="X795" s="367"/>
      <c r="Y795" s="367"/>
      <c r="Z795" s="498"/>
      <c r="AA795" s="349">
        <f t="shared" si="252"/>
        <v>0</v>
      </c>
    </row>
    <row r="796" spans="1:27" ht="18.75" thickBot="1">
      <c r="A796" s="290">
        <v>215</v>
      </c>
      <c r="B796" s="139"/>
      <c r="C796" s="140">
        <v>2221</v>
      </c>
      <c r="D796" s="142" t="s">
        <v>1668</v>
      </c>
      <c r="E796" s="539">
        <f aca="true" t="shared" si="269" ref="E796:E801">F796+G796+H796</f>
        <v>0</v>
      </c>
      <c r="F796" s="526"/>
      <c r="G796" s="272"/>
      <c r="H796" s="272"/>
      <c r="I796" s="526"/>
      <c r="J796" s="272"/>
      <c r="K796" s="272"/>
      <c r="L796" s="571">
        <f aca="true" t="shared" si="270" ref="L796:L801">I796+J796+K796</f>
        <v>0</v>
      </c>
      <c r="M796" s="270">
        <f t="shared" si="251"/>
      </c>
      <c r="N796" s="271"/>
      <c r="O796" s="493"/>
      <c r="P796" s="281"/>
      <c r="Q796" s="351">
        <f aca="true" t="shared" si="271" ref="Q796:Q801">L796</f>
        <v>0</v>
      </c>
      <c r="R796" s="494">
        <f aca="true" t="shared" si="272" ref="R796:R801">O796+P796-Q796</f>
        <v>0</v>
      </c>
      <c r="S796" s="271"/>
      <c r="T796" s="352"/>
      <c r="U796" s="357"/>
      <c r="V796" s="357"/>
      <c r="W796" s="357"/>
      <c r="X796" s="357"/>
      <c r="Y796" s="357"/>
      <c r="Z796" s="495"/>
      <c r="AA796" s="349">
        <f t="shared" si="252"/>
        <v>0</v>
      </c>
    </row>
    <row r="797" spans="1:27" ht="18.75" thickBot="1">
      <c r="A797" s="289">
        <v>220</v>
      </c>
      <c r="B797" s="139"/>
      <c r="C797" s="146">
        <v>2224</v>
      </c>
      <c r="D797" s="145" t="s">
        <v>351</v>
      </c>
      <c r="E797" s="539">
        <f t="shared" si="269"/>
        <v>0</v>
      </c>
      <c r="F797" s="526"/>
      <c r="G797" s="272"/>
      <c r="H797" s="272"/>
      <c r="I797" s="526"/>
      <c r="J797" s="272"/>
      <c r="K797" s="272"/>
      <c r="L797" s="571">
        <f t="shared" si="270"/>
        <v>0</v>
      </c>
      <c r="M797" s="270">
        <f t="shared" si="251"/>
      </c>
      <c r="N797" s="271"/>
      <c r="O797" s="493"/>
      <c r="P797" s="281"/>
      <c r="Q797" s="351">
        <f t="shared" si="271"/>
        <v>0</v>
      </c>
      <c r="R797" s="494">
        <f t="shared" si="272"/>
        <v>0</v>
      </c>
      <c r="S797" s="271"/>
      <c r="T797" s="352"/>
      <c r="U797" s="357"/>
      <c r="V797" s="357"/>
      <c r="W797" s="357"/>
      <c r="X797" s="357"/>
      <c r="Y797" s="357"/>
      <c r="Z797" s="495"/>
      <c r="AA797" s="349">
        <f t="shared" si="252"/>
        <v>0</v>
      </c>
    </row>
    <row r="798" spans="1:27" ht="18.75" thickBot="1">
      <c r="A798" s="290">
        <v>225</v>
      </c>
      <c r="B798" s="143">
        <v>2500</v>
      </c>
      <c r="C798" s="905" t="s">
        <v>352</v>
      </c>
      <c r="D798" s="905"/>
      <c r="E798" s="539">
        <f t="shared" si="269"/>
        <v>0</v>
      </c>
      <c r="F798" s="528"/>
      <c r="G798" s="285"/>
      <c r="H798" s="285"/>
      <c r="I798" s="528"/>
      <c r="J798" s="285"/>
      <c r="K798" s="285"/>
      <c r="L798" s="571">
        <f t="shared" si="270"/>
        <v>0</v>
      </c>
      <c r="M798" s="270">
        <f t="shared" si="251"/>
      </c>
      <c r="N798" s="271"/>
      <c r="O798" s="500"/>
      <c r="P798" s="283"/>
      <c r="Q798" s="351">
        <f t="shared" si="271"/>
        <v>0</v>
      </c>
      <c r="R798" s="494">
        <f t="shared" si="272"/>
        <v>0</v>
      </c>
      <c r="S798" s="271"/>
      <c r="T798" s="356"/>
      <c r="U798" s="367"/>
      <c r="V798" s="357"/>
      <c r="W798" s="357"/>
      <c r="X798" s="367"/>
      <c r="Y798" s="357"/>
      <c r="Z798" s="495"/>
      <c r="AA798" s="349">
        <f t="shared" si="252"/>
        <v>0</v>
      </c>
    </row>
    <row r="799" spans="1:27" ht="18.75" thickBot="1">
      <c r="A799" s="290">
        <v>230</v>
      </c>
      <c r="B799" s="143">
        <v>2600</v>
      </c>
      <c r="C799" s="906" t="s">
        <v>353</v>
      </c>
      <c r="D799" s="932"/>
      <c r="E799" s="539">
        <f t="shared" si="269"/>
        <v>0</v>
      </c>
      <c r="F799" s="528"/>
      <c r="G799" s="285"/>
      <c r="H799" s="285"/>
      <c r="I799" s="528"/>
      <c r="J799" s="285"/>
      <c r="K799" s="285"/>
      <c r="L799" s="571">
        <f t="shared" si="270"/>
        <v>0</v>
      </c>
      <c r="M799" s="270">
        <f t="shared" si="251"/>
      </c>
      <c r="N799" s="271"/>
      <c r="O799" s="500"/>
      <c r="P799" s="283"/>
      <c r="Q799" s="351">
        <f t="shared" si="271"/>
        <v>0</v>
      </c>
      <c r="R799" s="494">
        <f t="shared" si="272"/>
        <v>0</v>
      </c>
      <c r="S799" s="271"/>
      <c r="T799" s="356"/>
      <c r="U799" s="367"/>
      <c r="V799" s="357"/>
      <c r="W799" s="357"/>
      <c r="X799" s="367"/>
      <c r="Y799" s="357"/>
      <c r="Z799" s="495"/>
      <c r="AA799" s="349">
        <f t="shared" si="252"/>
        <v>0</v>
      </c>
    </row>
    <row r="800" spans="1:27" ht="18.75" thickBot="1">
      <c r="A800" s="290">
        <v>245</v>
      </c>
      <c r="B800" s="143">
        <v>2700</v>
      </c>
      <c r="C800" s="906" t="s">
        <v>354</v>
      </c>
      <c r="D800" s="932"/>
      <c r="E800" s="539">
        <f t="shared" si="269"/>
        <v>0</v>
      </c>
      <c r="F800" s="528"/>
      <c r="G800" s="285"/>
      <c r="H800" s="285"/>
      <c r="I800" s="528"/>
      <c r="J800" s="285"/>
      <c r="K800" s="285"/>
      <c r="L800" s="571">
        <f t="shared" si="270"/>
        <v>0</v>
      </c>
      <c r="M800" s="270">
        <f t="shared" si="251"/>
      </c>
      <c r="N800" s="271"/>
      <c r="O800" s="500"/>
      <c r="P800" s="283"/>
      <c r="Q800" s="351">
        <f t="shared" si="271"/>
        <v>0</v>
      </c>
      <c r="R800" s="494">
        <f t="shared" si="272"/>
        <v>0</v>
      </c>
      <c r="S800" s="271"/>
      <c r="T800" s="356"/>
      <c r="U800" s="367"/>
      <c r="V800" s="357"/>
      <c r="W800" s="357"/>
      <c r="X800" s="367"/>
      <c r="Y800" s="357"/>
      <c r="Z800" s="495"/>
      <c r="AA800" s="349">
        <f t="shared" si="252"/>
        <v>0</v>
      </c>
    </row>
    <row r="801" spans="1:27" ht="18.75" thickBot="1">
      <c r="A801" s="289">
        <v>220</v>
      </c>
      <c r="B801" s="143">
        <v>2800</v>
      </c>
      <c r="C801" s="906" t="s">
        <v>355</v>
      </c>
      <c r="D801" s="932"/>
      <c r="E801" s="539">
        <f t="shared" si="269"/>
        <v>0</v>
      </c>
      <c r="F801" s="528"/>
      <c r="G801" s="285"/>
      <c r="H801" s="285"/>
      <c r="I801" s="528"/>
      <c r="J801" s="285"/>
      <c r="K801" s="285"/>
      <c r="L801" s="571">
        <f t="shared" si="270"/>
        <v>0</v>
      </c>
      <c r="M801" s="270">
        <f t="shared" si="251"/>
      </c>
      <c r="N801" s="271"/>
      <c r="O801" s="500"/>
      <c r="P801" s="283"/>
      <c r="Q801" s="351">
        <f t="shared" si="271"/>
        <v>0</v>
      </c>
      <c r="R801" s="494">
        <f t="shared" si="272"/>
        <v>0</v>
      </c>
      <c r="S801" s="271"/>
      <c r="T801" s="356"/>
      <c r="U801" s="367"/>
      <c r="V801" s="357"/>
      <c r="W801" s="357"/>
      <c r="X801" s="367"/>
      <c r="Y801" s="357"/>
      <c r="Z801" s="495"/>
      <c r="AA801" s="349">
        <f t="shared" si="252"/>
        <v>0</v>
      </c>
    </row>
    <row r="802" spans="1:27" ht="18.75" thickBot="1">
      <c r="A802" s="290">
        <v>225</v>
      </c>
      <c r="B802" s="143">
        <v>2900</v>
      </c>
      <c r="C802" s="904" t="s">
        <v>356</v>
      </c>
      <c r="D802" s="931"/>
      <c r="E802" s="540">
        <f aca="true" t="shared" si="273" ref="E802:L802">SUM(E803:E808)</f>
        <v>0</v>
      </c>
      <c r="F802" s="353">
        <f t="shared" si="273"/>
        <v>0</v>
      </c>
      <c r="G802" s="279">
        <f t="shared" si="273"/>
        <v>0</v>
      </c>
      <c r="H802" s="279">
        <f>SUM(H803:H808)</f>
        <v>0</v>
      </c>
      <c r="I802" s="353">
        <f t="shared" si="273"/>
        <v>0</v>
      </c>
      <c r="J802" s="279">
        <f t="shared" si="273"/>
        <v>0</v>
      </c>
      <c r="K802" s="279">
        <f t="shared" si="273"/>
        <v>0</v>
      </c>
      <c r="L802" s="279">
        <f t="shared" si="273"/>
        <v>0</v>
      </c>
      <c r="M802" s="270">
        <f t="shared" si="251"/>
      </c>
      <c r="N802" s="271"/>
      <c r="O802" s="354">
        <f>SUM(O803:O808)</f>
        <v>0</v>
      </c>
      <c r="P802" s="355">
        <f>SUM(P803:P808)</f>
        <v>0</v>
      </c>
      <c r="Q802" s="496">
        <f>SUM(Q803:Q808)</f>
        <v>0</v>
      </c>
      <c r="R802" s="497">
        <f>SUM(R803:R808)</f>
        <v>0</v>
      </c>
      <c r="S802" s="271"/>
      <c r="T802" s="356"/>
      <c r="U802" s="367"/>
      <c r="V802" s="367"/>
      <c r="W802" s="367"/>
      <c r="X802" s="367"/>
      <c r="Y802" s="367"/>
      <c r="Z802" s="498"/>
      <c r="AA802" s="349">
        <f t="shared" si="252"/>
        <v>0</v>
      </c>
    </row>
    <row r="803" spans="1:27" ht="18.75" thickBot="1">
      <c r="A803" s="290">
        <v>230</v>
      </c>
      <c r="B803" s="181"/>
      <c r="C803" s="148">
        <v>2920</v>
      </c>
      <c r="D803" s="360" t="s">
        <v>357</v>
      </c>
      <c r="E803" s="539">
        <f aca="true" t="shared" si="274" ref="E803:E808">F803+G803+H803</f>
        <v>0</v>
      </c>
      <c r="F803" s="526"/>
      <c r="G803" s="272"/>
      <c r="H803" s="272"/>
      <c r="I803" s="526"/>
      <c r="J803" s="272"/>
      <c r="K803" s="272"/>
      <c r="L803" s="571">
        <f aca="true" t="shared" si="275" ref="L803:L808">I803+J803+K803</f>
        <v>0</v>
      </c>
      <c r="M803" s="270">
        <f t="shared" si="251"/>
      </c>
      <c r="N803" s="271"/>
      <c r="O803" s="493"/>
      <c r="P803" s="281"/>
      <c r="Q803" s="351">
        <f aca="true" t="shared" si="276" ref="Q803:Q808">L803</f>
        <v>0</v>
      </c>
      <c r="R803" s="494">
        <f aca="true" t="shared" si="277" ref="R803:R808">O803+P803-Q803</f>
        <v>0</v>
      </c>
      <c r="S803" s="271"/>
      <c r="T803" s="352"/>
      <c r="U803" s="357"/>
      <c r="V803" s="357"/>
      <c r="W803" s="357"/>
      <c r="X803" s="357"/>
      <c r="Y803" s="357"/>
      <c r="Z803" s="495"/>
      <c r="AA803" s="349">
        <f t="shared" si="252"/>
        <v>0</v>
      </c>
    </row>
    <row r="804" spans="1:27" ht="36" customHeight="1" thickBot="1">
      <c r="A804" s="290">
        <v>235</v>
      </c>
      <c r="B804" s="181"/>
      <c r="C804" s="177">
        <v>2969</v>
      </c>
      <c r="D804" s="361" t="s">
        <v>358</v>
      </c>
      <c r="E804" s="539">
        <f t="shared" si="274"/>
        <v>0</v>
      </c>
      <c r="F804" s="526"/>
      <c r="G804" s="272"/>
      <c r="H804" s="272"/>
      <c r="I804" s="526"/>
      <c r="J804" s="272"/>
      <c r="K804" s="272"/>
      <c r="L804" s="571">
        <f t="shared" si="275"/>
        <v>0</v>
      </c>
      <c r="M804" s="270">
        <f t="shared" si="251"/>
      </c>
      <c r="N804" s="271"/>
      <c r="O804" s="493"/>
      <c r="P804" s="281"/>
      <c r="Q804" s="351">
        <f t="shared" si="276"/>
        <v>0</v>
      </c>
      <c r="R804" s="494">
        <f t="shared" si="277"/>
        <v>0</v>
      </c>
      <c r="S804" s="271"/>
      <c r="T804" s="352"/>
      <c r="U804" s="357"/>
      <c r="V804" s="357"/>
      <c r="W804" s="357"/>
      <c r="X804" s="357"/>
      <c r="Y804" s="357"/>
      <c r="Z804" s="495"/>
      <c r="AA804" s="349">
        <f t="shared" si="252"/>
        <v>0</v>
      </c>
    </row>
    <row r="805" spans="1:27" ht="32.25" thickBot="1">
      <c r="A805" s="290">
        <v>240</v>
      </c>
      <c r="B805" s="181"/>
      <c r="C805" s="177">
        <v>2970</v>
      </c>
      <c r="D805" s="361" t="s">
        <v>359</v>
      </c>
      <c r="E805" s="539">
        <f t="shared" si="274"/>
        <v>0</v>
      </c>
      <c r="F805" s="526"/>
      <c r="G805" s="272"/>
      <c r="H805" s="272"/>
      <c r="I805" s="526"/>
      <c r="J805" s="272"/>
      <c r="K805" s="272"/>
      <c r="L805" s="571">
        <f t="shared" si="275"/>
        <v>0</v>
      </c>
      <c r="M805" s="270">
        <f t="shared" si="251"/>
      </c>
      <c r="N805" s="271"/>
      <c r="O805" s="493"/>
      <c r="P805" s="281"/>
      <c r="Q805" s="351">
        <f t="shared" si="276"/>
        <v>0</v>
      </c>
      <c r="R805" s="494">
        <f t="shared" si="277"/>
        <v>0</v>
      </c>
      <c r="S805" s="271"/>
      <c r="T805" s="352"/>
      <c r="U805" s="357"/>
      <c r="V805" s="357"/>
      <c r="W805" s="357"/>
      <c r="X805" s="357"/>
      <c r="Y805" s="357"/>
      <c r="Z805" s="495"/>
      <c r="AA805" s="349">
        <f t="shared" si="252"/>
        <v>0</v>
      </c>
    </row>
    <row r="806" spans="1:27" ht="18.75" thickBot="1">
      <c r="A806" s="290">
        <v>245</v>
      </c>
      <c r="B806" s="181"/>
      <c r="C806" s="175">
        <v>2989</v>
      </c>
      <c r="D806" s="362" t="s">
        <v>360</v>
      </c>
      <c r="E806" s="539">
        <f t="shared" si="274"/>
        <v>0</v>
      </c>
      <c r="F806" s="526"/>
      <c r="G806" s="272"/>
      <c r="H806" s="272"/>
      <c r="I806" s="526"/>
      <c r="J806" s="272"/>
      <c r="K806" s="272"/>
      <c r="L806" s="571">
        <f t="shared" si="275"/>
        <v>0</v>
      </c>
      <c r="M806" s="270">
        <f t="shared" si="251"/>
      </c>
      <c r="N806" s="271"/>
      <c r="O806" s="493"/>
      <c r="P806" s="281"/>
      <c r="Q806" s="351">
        <f t="shared" si="276"/>
        <v>0</v>
      </c>
      <c r="R806" s="494">
        <f t="shared" si="277"/>
        <v>0</v>
      </c>
      <c r="S806" s="271"/>
      <c r="T806" s="352"/>
      <c r="U806" s="357"/>
      <c r="V806" s="357"/>
      <c r="W806" s="357"/>
      <c r="X806" s="357"/>
      <c r="Y806" s="357"/>
      <c r="Z806" s="495"/>
      <c r="AA806" s="349">
        <f t="shared" si="252"/>
        <v>0</v>
      </c>
    </row>
    <row r="807" spans="1:27" ht="18.75" thickBot="1">
      <c r="A807" s="289">
        <v>250</v>
      </c>
      <c r="B807" s="139"/>
      <c r="C807" s="140">
        <v>2991</v>
      </c>
      <c r="D807" s="363" t="s">
        <v>361</v>
      </c>
      <c r="E807" s="539">
        <f t="shared" si="274"/>
        <v>0</v>
      </c>
      <c r="F807" s="526"/>
      <c r="G807" s="272"/>
      <c r="H807" s="272"/>
      <c r="I807" s="526"/>
      <c r="J807" s="272"/>
      <c r="K807" s="272"/>
      <c r="L807" s="571">
        <f t="shared" si="275"/>
        <v>0</v>
      </c>
      <c r="M807" s="270">
        <f t="shared" si="251"/>
      </c>
      <c r="N807" s="271"/>
      <c r="O807" s="493"/>
      <c r="P807" s="281"/>
      <c r="Q807" s="351">
        <f t="shared" si="276"/>
        <v>0</v>
      </c>
      <c r="R807" s="494">
        <f t="shared" si="277"/>
        <v>0</v>
      </c>
      <c r="S807" s="271"/>
      <c r="T807" s="352"/>
      <c r="U807" s="357"/>
      <c r="V807" s="357"/>
      <c r="W807" s="357"/>
      <c r="X807" s="357"/>
      <c r="Y807" s="357"/>
      <c r="Z807" s="495"/>
      <c r="AA807" s="349">
        <f t="shared" si="252"/>
        <v>0</v>
      </c>
    </row>
    <row r="808" spans="1:27" ht="18.75" thickBot="1">
      <c r="A808" s="290">
        <v>255</v>
      </c>
      <c r="B808" s="139"/>
      <c r="C808" s="146">
        <v>2992</v>
      </c>
      <c r="D808" s="159" t="s">
        <v>362</v>
      </c>
      <c r="E808" s="539">
        <f t="shared" si="274"/>
        <v>0</v>
      </c>
      <c r="F808" s="526"/>
      <c r="G808" s="272"/>
      <c r="H808" s="272"/>
      <c r="I808" s="526"/>
      <c r="J808" s="272"/>
      <c r="K808" s="272"/>
      <c r="L808" s="571">
        <f t="shared" si="275"/>
        <v>0</v>
      </c>
      <c r="M808" s="270">
        <f t="shared" si="251"/>
      </c>
      <c r="N808" s="271"/>
      <c r="O808" s="493"/>
      <c r="P808" s="281"/>
      <c r="Q808" s="351">
        <f t="shared" si="276"/>
        <v>0</v>
      </c>
      <c r="R808" s="494">
        <f t="shared" si="277"/>
        <v>0</v>
      </c>
      <c r="S808" s="271"/>
      <c r="T808" s="352"/>
      <c r="U808" s="357"/>
      <c r="V808" s="357"/>
      <c r="W808" s="357"/>
      <c r="X808" s="357"/>
      <c r="Y808" s="357"/>
      <c r="Z808" s="495"/>
      <c r="AA808" s="349">
        <f t="shared" si="252"/>
        <v>0</v>
      </c>
    </row>
    <row r="809" spans="1:27" ht="18.75" thickBot="1">
      <c r="A809" s="290">
        <v>265</v>
      </c>
      <c r="B809" s="143">
        <v>3300</v>
      </c>
      <c r="C809" s="904" t="s">
        <v>363</v>
      </c>
      <c r="D809" s="904"/>
      <c r="E809" s="540">
        <f aca="true" t="shared" si="278" ref="E809:L809">SUM(E810:E815)</f>
        <v>0</v>
      </c>
      <c r="F809" s="353">
        <f t="shared" si="278"/>
        <v>0</v>
      </c>
      <c r="G809" s="279">
        <f t="shared" si="278"/>
        <v>0</v>
      </c>
      <c r="H809" s="279">
        <f>SUM(H810:H815)</f>
        <v>0</v>
      </c>
      <c r="I809" s="353">
        <f t="shared" si="278"/>
        <v>0</v>
      </c>
      <c r="J809" s="279">
        <f t="shared" si="278"/>
        <v>0</v>
      </c>
      <c r="K809" s="279">
        <f t="shared" si="278"/>
        <v>0</v>
      </c>
      <c r="L809" s="279">
        <f t="shared" si="278"/>
        <v>0</v>
      </c>
      <c r="M809" s="270">
        <f t="shared" si="251"/>
      </c>
      <c r="N809" s="271"/>
      <c r="O809" s="356"/>
      <c r="P809" s="367"/>
      <c r="Q809" s="367"/>
      <c r="R809" s="498"/>
      <c r="S809" s="271"/>
      <c r="T809" s="356"/>
      <c r="U809" s="367"/>
      <c r="V809" s="367"/>
      <c r="W809" s="367"/>
      <c r="X809" s="367"/>
      <c r="Y809" s="367"/>
      <c r="Z809" s="498"/>
      <c r="AA809" s="349">
        <f t="shared" si="252"/>
        <v>0</v>
      </c>
    </row>
    <row r="810" spans="1:27" ht="18.75" thickBot="1">
      <c r="A810" s="289">
        <v>270</v>
      </c>
      <c r="B810" s="147"/>
      <c r="C810" s="148">
        <v>3301</v>
      </c>
      <c r="D810" s="541" t="s">
        <v>364</v>
      </c>
      <c r="E810" s="539">
        <f aca="true" t="shared" si="279" ref="E810:E818">F810+G810+H810</f>
        <v>0</v>
      </c>
      <c r="F810" s="526"/>
      <c r="G810" s="272"/>
      <c r="H810" s="272"/>
      <c r="I810" s="526"/>
      <c r="J810" s="272"/>
      <c r="K810" s="272"/>
      <c r="L810" s="571">
        <f aca="true" t="shared" si="280" ref="L810:L818">I810+J810+K810</f>
        <v>0</v>
      </c>
      <c r="M810" s="270">
        <f t="shared" si="251"/>
      </c>
      <c r="N810" s="271"/>
      <c r="O810" s="352"/>
      <c r="P810" s="357"/>
      <c r="Q810" s="357"/>
      <c r="R810" s="495"/>
      <c r="S810" s="271"/>
      <c r="T810" s="352"/>
      <c r="U810" s="357"/>
      <c r="V810" s="357"/>
      <c r="W810" s="357"/>
      <c r="X810" s="357"/>
      <c r="Y810" s="357"/>
      <c r="Z810" s="495"/>
      <c r="AA810" s="349">
        <f t="shared" si="252"/>
        <v>0</v>
      </c>
    </row>
    <row r="811" spans="1:27" ht="18.75" thickBot="1">
      <c r="A811" s="289">
        <v>290</v>
      </c>
      <c r="B811" s="147"/>
      <c r="C811" s="177">
        <v>3302</v>
      </c>
      <c r="D811" s="542" t="s">
        <v>1277</v>
      </c>
      <c r="E811" s="539">
        <f t="shared" si="279"/>
        <v>0</v>
      </c>
      <c r="F811" s="526"/>
      <c r="G811" s="272"/>
      <c r="H811" s="272"/>
      <c r="I811" s="526"/>
      <c r="J811" s="272"/>
      <c r="K811" s="272"/>
      <c r="L811" s="571">
        <f t="shared" si="280"/>
        <v>0</v>
      </c>
      <c r="M811" s="270">
        <f t="shared" si="251"/>
      </c>
      <c r="N811" s="271"/>
      <c r="O811" s="352"/>
      <c r="P811" s="357"/>
      <c r="Q811" s="357"/>
      <c r="R811" s="495"/>
      <c r="S811" s="271"/>
      <c r="T811" s="352"/>
      <c r="U811" s="357"/>
      <c r="V811" s="357"/>
      <c r="W811" s="357"/>
      <c r="X811" s="357"/>
      <c r="Y811" s="357"/>
      <c r="Z811" s="495"/>
      <c r="AA811" s="349">
        <f t="shared" si="252"/>
        <v>0</v>
      </c>
    </row>
    <row r="812" spans="1:27" ht="18.75" thickBot="1">
      <c r="A812" s="358">
        <v>320</v>
      </c>
      <c r="B812" s="147"/>
      <c r="C812" s="177">
        <v>3303</v>
      </c>
      <c r="D812" s="542" t="s">
        <v>366</v>
      </c>
      <c r="E812" s="539">
        <f t="shared" si="279"/>
        <v>0</v>
      </c>
      <c r="F812" s="526"/>
      <c r="G812" s="272"/>
      <c r="H812" s="272"/>
      <c r="I812" s="526"/>
      <c r="J812" s="272"/>
      <c r="K812" s="272"/>
      <c r="L812" s="571">
        <f t="shared" si="280"/>
        <v>0</v>
      </c>
      <c r="M812" s="270">
        <f t="shared" si="251"/>
      </c>
      <c r="N812" s="271"/>
      <c r="O812" s="352"/>
      <c r="P812" s="357"/>
      <c r="Q812" s="357"/>
      <c r="R812" s="495"/>
      <c r="S812" s="271"/>
      <c r="T812" s="352"/>
      <c r="U812" s="357"/>
      <c r="V812" s="357"/>
      <c r="W812" s="357"/>
      <c r="X812" s="357"/>
      <c r="Y812" s="357"/>
      <c r="Z812" s="495"/>
      <c r="AA812" s="349">
        <f t="shared" si="252"/>
        <v>0</v>
      </c>
    </row>
    <row r="813" spans="1:27" ht="18.75" thickBot="1">
      <c r="A813" s="289">
        <v>330</v>
      </c>
      <c r="B813" s="147"/>
      <c r="C813" s="175">
        <v>3304</v>
      </c>
      <c r="D813" s="543" t="s">
        <v>367</v>
      </c>
      <c r="E813" s="539">
        <f t="shared" si="279"/>
        <v>0</v>
      </c>
      <c r="F813" s="526"/>
      <c r="G813" s="272"/>
      <c r="H813" s="272"/>
      <c r="I813" s="526"/>
      <c r="J813" s="272"/>
      <c r="K813" s="272"/>
      <c r="L813" s="571">
        <f t="shared" si="280"/>
        <v>0</v>
      </c>
      <c r="M813" s="270">
        <f t="shared" si="251"/>
      </c>
      <c r="N813" s="271"/>
      <c r="O813" s="352"/>
      <c r="P813" s="357"/>
      <c r="Q813" s="357"/>
      <c r="R813" s="495"/>
      <c r="S813" s="271"/>
      <c r="T813" s="352"/>
      <c r="U813" s="357"/>
      <c r="V813" s="357"/>
      <c r="W813" s="357"/>
      <c r="X813" s="357"/>
      <c r="Y813" s="357"/>
      <c r="Z813" s="495"/>
      <c r="AA813" s="349">
        <f t="shared" si="252"/>
        <v>0</v>
      </c>
    </row>
    <row r="814" spans="1:27" ht="30.75" thickBot="1">
      <c r="A814" s="289">
        <v>350</v>
      </c>
      <c r="B814" s="147"/>
      <c r="C814" s="146">
        <v>3305</v>
      </c>
      <c r="D814" s="544" t="s">
        <v>368</v>
      </c>
      <c r="E814" s="539">
        <f t="shared" si="279"/>
        <v>0</v>
      </c>
      <c r="F814" s="526"/>
      <c r="G814" s="272"/>
      <c r="H814" s="272"/>
      <c r="I814" s="526"/>
      <c r="J814" s="272"/>
      <c r="K814" s="272"/>
      <c r="L814" s="571">
        <f t="shared" si="280"/>
        <v>0</v>
      </c>
      <c r="M814" s="270">
        <f t="shared" si="251"/>
      </c>
      <c r="N814" s="271"/>
      <c r="O814" s="352"/>
      <c r="P814" s="357"/>
      <c r="Q814" s="357"/>
      <c r="R814" s="495"/>
      <c r="S814" s="271"/>
      <c r="T814" s="352"/>
      <c r="U814" s="357"/>
      <c r="V814" s="357"/>
      <c r="W814" s="357"/>
      <c r="X814" s="357"/>
      <c r="Y814" s="357"/>
      <c r="Z814" s="495"/>
      <c r="AA814" s="349">
        <f t="shared" si="252"/>
        <v>0</v>
      </c>
    </row>
    <row r="815" spans="1:27" ht="18.75" thickBot="1">
      <c r="A815" s="290">
        <v>355</v>
      </c>
      <c r="B815" s="147"/>
      <c r="C815" s="146">
        <v>3306</v>
      </c>
      <c r="D815" s="544" t="s">
        <v>369</v>
      </c>
      <c r="E815" s="539">
        <f t="shared" si="279"/>
        <v>0</v>
      </c>
      <c r="F815" s="526"/>
      <c r="G815" s="272"/>
      <c r="H815" s="272"/>
      <c r="I815" s="526"/>
      <c r="J815" s="272"/>
      <c r="K815" s="272"/>
      <c r="L815" s="571">
        <f t="shared" si="280"/>
        <v>0</v>
      </c>
      <c r="M815" s="270">
        <f t="shared" si="251"/>
      </c>
      <c r="N815" s="271"/>
      <c r="O815" s="352"/>
      <c r="P815" s="357"/>
      <c r="Q815" s="357"/>
      <c r="R815" s="495"/>
      <c r="S815" s="271"/>
      <c r="T815" s="352"/>
      <c r="U815" s="357"/>
      <c r="V815" s="357"/>
      <c r="W815" s="357"/>
      <c r="X815" s="357"/>
      <c r="Y815" s="357"/>
      <c r="Z815" s="495"/>
      <c r="AA815" s="349">
        <f t="shared" si="252"/>
        <v>0</v>
      </c>
    </row>
    <row r="816" spans="1:27" ht="18.75" thickBot="1">
      <c r="A816" s="290">
        <v>375</v>
      </c>
      <c r="B816" s="143">
        <v>3900</v>
      </c>
      <c r="C816" s="905" t="s">
        <v>370</v>
      </c>
      <c r="D816" s="910"/>
      <c r="E816" s="539">
        <f t="shared" si="279"/>
        <v>0</v>
      </c>
      <c r="F816" s="528"/>
      <c r="G816" s="285"/>
      <c r="H816" s="285"/>
      <c r="I816" s="528"/>
      <c r="J816" s="285"/>
      <c r="K816" s="285"/>
      <c r="L816" s="571">
        <f t="shared" si="280"/>
        <v>0</v>
      </c>
      <c r="M816" s="270">
        <f aca="true" t="shared" si="281" ref="M816:M862">(IF($E816&lt;&gt;0,$M$2,IF($L816&lt;&gt;0,$M$2,"")))</f>
      </c>
      <c r="N816" s="271"/>
      <c r="O816" s="500"/>
      <c r="P816" s="283"/>
      <c r="Q816" s="355">
        <f aca="true" t="shared" si="282" ref="Q816:Q859">L816</f>
        <v>0</v>
      </c>
      <c r="R816" s="494">
        <f>O816+P816-Q816</f>
        <v>0</v>
      </c>
      <c r="S816" s="271"/>
      <c r="T816" s="500"/>
      <c r="U816" s="283"/>
      <c r="V816" s="501">
        <f>+IF(+(O816+P816)&gt;=L816,+P816,+(+L816-O816))</f>
        <v>0</v>
      </c>
      <c r="W816" s="351">
        <f>T816+U816-V816</f>
        <v>0</v>
      </c>
      <c r="X816" s="283"/>
      <c r="Y816" s="283"/>
      <c r="Z816" s="282"/>
      <c r="AA816" s="349">
        <f aca="true" t="shared" si="283" ref="AA816:AA861">W816-X816-Y816-Z816</f>
        <v>0</v>
      </c>
    </row>
    <row r="817" spans="1:27" ht="18.75" thickBot="1">
      <c r="A817" s="290">
        <v>380</v>
      </c>
      <c r="B817" s="143">
        <v>4000</v>
      </c>
      <c r="C817" s="908" t="s">
        <v>371</v>
      </c>
      <c r="D817" s="908"/>
      <c r="E817" s="539">
        <f t="shared" si="279"/>
        <v>0</v>
      </c>
      <c r="F817" s="528"/>
      <c r="G817" s="285"/>
      <c r="H817" s="285"/>
      <c r="I817" s="528"/>
      <c r="J817" s="285"/>
      <c r="K817" s="285"/>
      <c r="L817" s="571">
        <f t="shared" si="280"/>
        <v>0</v>
      </c>
      <c r="M817" s="270">
        <f t="shared" si="281"/>
      </c>
      <c r="N817" s="271"/>
      <c r="O817" s="500"/>
      <c r="P817" s="283"/>
      <c r="Q817" s="355">
        <f t="shared" si="282"/>
        <v>0</v>
      </c>
      <c r="R817" s="494">
        <f>O817+P817-Q817</f>
        <v>0</v>
      </c>
      <c r="S817" s="271"/>
      <c r="T817" s="356"/>
      <c r="U817" s="367"/>
      <c r="V817" s="367"/>
      <c r="W817" s="357"/>
      <c r="X817" s="367"/>
      <c r="Y817" s="367"/>
      <c r="Z817" s="495"/>
      <c r="AA817" s="349">
        <f t="shared" si="283"/>
        <v>0</v>
      </c>
    </row>
    <row r="818" spans="1:27" ht="18.75" thickBot="1">
      <c r="A818" s="290">
        <v>385</v>
      </c>
      <c r="B818" s="143">
        <v>4100</v>
      </c>
      <c r="C818" s="908" t="s">
        <v>372</v>
      </c>
      <c r="D818" s="908"/>
      <c r="E818" s="539">
        <f t="shared" si="279"/>
        <v>0</v>
      </c>
      <c r="F818" s="528"/>
      <c r="G818" s="285"/>
      <c r="H818" s="285"/>
      <c r="I818" s="528"/>
      <c r="J818" s="285"/>
      <c r="K818" s="285"/>
      <c r="L818" s="571">
        <f t="shared" si="280"/>
        <v>0</v>
      </c>
      <c r="M818" s="270">
        <f t="shared" si="281"/>
      </c>
      <c r="N818" s="271"/>
      <c r="O818" s="356"/>
      <c r="P818" s="367"/>
      <c r="Q818" s="367"/>
      <c r="R818" s="498"/>
      <c r="S818" s="271"/>
      <c r="T818" s="356"/>
      <c r="U818" s="367"/>
      <c r="V818" s="367"/>
      <c r="W818" s="367"/>
      <c r="X818" s="367"/>
      <c r="Y818" s="367"/>
      <c r="Z818" s="498"/>
      <c r="AA818" s="349">
        <f t="shared" si="283"/>
        <v>0</v>
      </c>
    </row>
    <row r="819" spans="1:27" ht="18.75" thickBot="1">
      <c r="A819" s="290">
        <v>390</v>
      </c>
      <c r="B819" s="143">
        <v>4200</v>
      </c>
      <c r="C819" s="904" t="s">
        <v>373</v>
      </c>
      <c r="D819" s="931"/>
      <c r="E819" s="540">
        <f aca="true" t="shared" si="284" ref="E819:L819">SUM(E820:E825)</f>
        <v>0</v>
      </c>
      <c r="F819" s="353">
        <f t="shared" si="284"/>
        <v>0</v>
      </c>
      <c r="G819" s="279">
        <f t="shared" si="284"/>
        <v>0</v>
      </c>
      <c r="H819" s="279">
        <f>SUM(H820:H825)</f>
        <v>0</v>
      </c>
      <c r="I819" s="353">
        <f t="shared" si="284"/>
        <v>0</v>
      </c>
      <c r="J819" s="279">
        <f t="shared" si="284"/>
        <v>0</v>
      </c>
      <c r="K819" s="279">
        <f t="shared" si="284"/>
        <v>0</v>
      </c>
      <c r="L819" s="279">
        <f t="shared" si="284"/>
        <v>0</v>
      </c>
      <c r="M819" s="270">
        <f t="shared" si="281"/>
      </c>
      <c r="N819" s="271"/>
      <c r="O819" s="354">
        <f>SUM(O820:O825)</f>
        <v>0</v>
      </c>
      <c r="P819" s="355">
        <f>SUM(P820:P825)</f>
        <v>0</v>
      </c>
      <c r="Q819" s="496">
        <f>SUM(Q820:Q825)</f>
        <v>0</v>
      </c>
      <c r="R819" s="497">
        <f>SUM(R820:R825)</f>
        <v>0</v>
      </c>
      <c r="S819" s="271"/>
      <c r="T819" s="354">
        <f aca="true" t="shared" si="285" ref="T819:Z819">SUM(T820:T825)</f>
        <v>0</v>
      </c>
      <c r="U819" s="355">
        <f t="shared" si="285"/>
        <v>0</v>
      </c>
      <c r="V819" s="355">
        <f t="shared" si="285"/>
        <v>0</v>
      </c>
      <c r="W819" s="355">
        <f t="shared" si="285"/>
        <v>0</v>
      </c>
      <c r="X819" s="355">
        <f t="shared" si="285"/>
        <v>0</v>
      </c>
      <c r="Y819" s="355">
        <f t="shared" si="285"/>
        <v>0</v>
      </c>
      <c r="Z819" s="497">
        <f t="shared" si="285"/>
        <v>0</v>
      </c>
      <c r="AA819" s="349">
        <f t="shared" si="283"/>
        <v>0</v>
      </c>
    </row>
    <row r="820" spans="1:27" ht="18.75" thickBot="1">
      <c r="A820" s="290">
        <v>395</v>
      </c>
      <c r="B820" s="182"/>
      <c r="C820" s="148">
        <v>4201</v>
      </c>
      <c r="D820" s="141" t="s">
        <v>374</v>
      </c>
      <c r="E820" s="539">
        <f aca="true" t="shared" si="286" ref="E820:E825">F820+G820+H820</f>
        <v>0</v>
      </c>
      <c r="F820" s="526"/>
      <c r="G820" s="272"/>
      <c r="H820" s="272"/>
      <c r="I820" s="526"/>
      <c r="J820" s="272"/>
      <c r="K820" s="272"/>
      <c r="L820" s="571">
        <f aca="true" t="shared" si="287" ref="L820:L825">I820+J820+K820</f>
        <v>0</v>
      </c>
      <c r="M820" s="270">
        <f t="shared" si="281"/>
      </c>
      <c r="N820" s="271"/>
      <c r="O820" s="493"/>
      <c r="P820" s="281"/>
      <c r="Q820" s="351">
        <f t="shared" si="282"/>
        <v>0</v>
      </c>
      <c r="R820" s="494">
        <f aca="true" t="shared" si="288" ref="R820:R825">O820+P820-Q820</f>
        <v>0</v>
      </c>
      <c r="S820" s="271"/>
      <c r="T820" s="493"/>
      <c r="U820" s="281"/>
      <c r="V820" s="501">
        <f aca="true" t="shared" si="289" ref="V820:V825">+IF(+(O820+P820)&gt;=L820,+P820,+(+L820-O820))</f>
        <v>0</v>
      </c>
      <c r="W820" s="351">
        <f aca="true" t="shared" si="290" ref="W820:W825">T820+U820-V820</f>
        <v>0</v>
      </c>
      <c r="X820" s="281"/>
      <c r="Y820" s="281"/>
      <c r="Z820" s="282"/>
      <c r="AA820" s="349">
        <f t="shared" si="283"/>
        <v>0</v>
      </c>
    </row>
    <row r="821" spans="1:27" ht="18.75" thickBot="1">
      <c r="A821" s="284">
        <v>397</v>
      </c>
      <c r="B821" s="182"/>
      <c r="C821" s="140">
        <v>4202</v>
      </c>
      <c r="D821" s="142" t="s">
        <v>375</v>
      </c>
      <c r="E821" s="539">
        <f t="shared" si="286"/>
        <v>0</v>
      </c>
      <c r="F821" s="526"/>
      <c r="G821" s="272"/>
      <c r="H821" s="272"/>
      <c r="I821" s="526"/>
      <c r="J821" s="272"/>
      <c r="K821" s="272"/>
      <c r="L821" s="571">
        <f t="shared" si="287"/>
        <v>0</v>
      </c>
      <c r="M821" s="270">
        <f t="shared" si="281"/>
      </c>
      <c r="N821" s="271"/>
      <c r="O821" s="493"/>
      <c r="P821" s="281"/>
      <c r="Q821" s="351">
        <f t="shared" si="282"/>
        <v>0</v>
      </c>
      <c r="R821" s="494">
        <f t="shared" si="288"/>
        <v>0</v>
      </c>
      <c r="S821" s="271"/>
      <c r="T821" s="493"/>
      <c r="U821" s="281"/>
      <c r="V821" s="501">
        <f t="shared" si="289"/>
        <v>0</v>
      </c>
      <c r="W821" s="351">
        <f t="shared" si="290"/>
        <v>0</v>
      </c>
      <c r="X821" s="281"/>
      <c r="Y821" s="281"/>
      <c r="Z821" s="282"/>
      <c r="AA821" s="349">
        <f t="shared" si="283"/>
        <v>0</v>
      </c>
    </row>
    <row r="822" spans="1:27" ht="18.75" thickBot="1">
      <c r="A822" s="273">
        <v>398</v>
      </c>
      <c r="B822" s="182"/>
      <c r="C822" s="140">
        <v>4214</v>
      </c>
      <c r="D822" s="142" t="s">
        <v>376</v>
      </c>
      <c r="E822" s="539">
        <f t="shared" si="286"/>
        <v>0</v>
      </c>
      <c r="F822" s="526"/>
      <c r="G822" s="272"/>
      <c r="H822" s="272"/>
      <c r="I822" s="526"/>
      <c r="J822" s="272"/>
      <c r="K822" s="272"/>
      <c r="L822" s="571">
        <f t="shared" si="287"/>
        <v>0</v>
      </c>
      <c r="M822" s="270">
        <f t="shared" si="281"/>
      </c>
      <c r="N822" s="271"/>
      <c r="O822" s="493"/>
      <c r="P822" s="281"/>
      <c r="Q822" s="351">
        <f t="shared" si="282"/>
        <v>0</v>
      </c>
      <c r="R822" s="494">
        <f t="shared" si="288"/>
        <v>0</v>
      </c>
      <c r="S822" s="271"/>
      <c r="T822" s="493"/>
      <c r="U822" s="281"/>
      <c r="V822" s="501">
        <f t="shared" si="289"/>
        <v>0</v>
      </c>
      <c r="W822" s="351">
        <f t="shared" si="290"/>
        <v>0</v>
      </c>
      <c r="X822" s="281"/>
      <c r="Y822" s="281"/>
      <c r="Z822" s="282"/>
      <c r="AA822" s="349">
        <f t="shared" si="283"/>
        <v>0</v>
      </c>
    </row>
    <row r="823" spans="1:27" ht="18.75" thickBot="1">
      <c r="A823" s="273">
        <v>399</v>
      </c>
      <c r="B823" s="182"/>
      <c r="C823" s="140">
        <v>4217</v>
      </c>
      <c r="D823" s="142" t="s">
        <v>377</v>
      </c>
      <c r="E823" s="539">
        <f t="shared" si="286"/>
        <v>0</v>
      </c>
      <c r="F823" s="526"/>
      <c r="G823" s="272"/>
      <c r="H823" s="272"/>
      <c r="I823" s="526"/>
      <c r="J823" s="272"/>
      <c r="K823" s="272"/>
      <c r="L823" s="571">
        <f t="shared" si="287"/>
        <v>0</v>
      </c>
      <c r="M823" s="270">
        <f t="shared" si="281"/>
      </c>
      <c r="N823" s="271"/>
      <c r="O823" s="493"/>
      <c r="P823" s="281"/>
      <c r="Q823" s="351">
        <f t="shared" si="282"/>
        <v>0</v>
      </c>
      <c r="R823" s="494">
        <f t="shared" si="288"/>
        <v>0</v>
      </c>
      <c r="S823" s="271"/>
      <c r="T823" s="493"/>
      <c r="U823" s="281"/>
      <c r="V823" s="501">
        <f t="shared" si="289"/>
        <v>0</v>
      </c>
      <c r="W823" s="351">
        <f t="shared" si="290"/>
        <v>0</v>
      </c>
      <c r="X823" s="281"/>
      <c r="Y823" s="281"/>
      <c r="Z823" s="282"/>
      <c r="AA823" s="349">
        <f t="shared" si="283"/>
        <v>0</v>
      </c>
    </row>
    <row r="824" spans="1:27" ht="32.25" thickBot="1">
      <c r="A824" s="273">
        <v>400</v>
      </c>
      <c r="B824" s="182"/>
      <c r="C824" s="140">
        <v>4218</v>
      </c>
      <c r="D824" s="149" t="s">
        <v>378</v>
      </c>
      <c r="E824" s="539">
        <f t="shared" si="286"/>
        <v>0</v>
      </c>
      <c r="F824" s="526"/>
      <c r="G824" s="272"/>
      <c r="H824" s="272"/>
      <c r="I824" s="526"/>
      <c r="J824" s="272"/>
      <c r="K824" s="272"/>
      <c r="L824" s="571">
        <f t="shared" si="287"/>
        <v>0</v>
      </c>
      <c r="M824" s="270">
        <f t="shared" si="281"/>
      </c>
      <c r="N824" s="271"/>
      <c r="O824" s="493"/>
      <c r="P824" s="281"/>
      <c r="Q824" s="351">
        <f t="shared" si="282"/>
        <v>0</v>
      </c>
      <c r="R824" s="494">
        <f t="shared" si="288"/>
        <v>0</v>
      </c>
      <c r="S824" s="271"/>
      <c r="T824" s="493"/>
      <c r="U824" s="281"/>
      <c r="V824" s="501">
        <f t="shared" si="289"/>
        <v>0</v>
      </c>
      <c r="W824" s="351">
        <f t="shared" si="290"/>
        <v>0</v>
      </c>
      <c r="X824" s="281"/>
      <c r="Y824" s="281"/>
      <c r="Z824" s="282"/>
      <c r="AA824" s="349">
        <f t="shared" si="283"/>
        <v>0</v>
      </c>
    </row>
    <row r="825" spans="1:27" ht="18.75" thickBot="1">
      <c r="A825" s="273">
        <v>401</v>
      </c>
      <c r="B825" s="182"/>
      <c r="C825" s="140">
        <v>4219</v>
      </c>
      <c r="D825" s="162" t="s">
        <v>379</v>
      </c>
      <c r="E825" s="539">
        <f t="shared" si="286"/>
        <v>0</v>
      </c>
      <c r="F825" s="526"/>
      <c r="G825" s="272"/>
      <c r="H825" s="272"/>
      <c r="I825" s="526"/>
      <c r="J825" s="272"/>
      <c r="K825" s="272"/>
      <c r="L825" s="571">
        <f t="shared" si="287"/>
        <v>0</v>
      </c>
      <c r="M825" s="270">
        <f t="shared" si="281"/>
      </c>
      <c r="N825" s="271"/>
      <c r="O825" s="493"/>
      <c r="P825" s="281"/>
      <c r="Q825" s="351">
        <f t="shared" si="282"/>
        <v>0</v>
      </c>
      <c r="R825" s="494">
        <f t="shared" si="288"/>
        <v>0</v>
      </c>
      <c r="S825" s="271"/>
      <c r="T825" s="493"/>
      <c r="U825" s="281"/>
      <c r="V825" s="501">
        <f t="shared" si="289"/>
        <v>0</v>
      </c>
      <c r="W825" s="351">
        <f t="shared" si="290"/>
        <v>0</v>
      </c>
      <c r="X825" s="281"/>
      <c r="Y825" s="281"/>
      <c r="Z825" s="282"/>
      <c r="AA825" s="349">
        <f t="shared" si="283"/>
        <v>0</v>
      </c>
    </row>
    <row r="826" spans="1:27" ht="18.75" thickBot="1">
      <c r="A826" s="273">
        <v>402</v>
      </c>
      <c r="B826" s="143">
        <v>4300</v>
      </c>
      <c r="C826" s="870" t="s">
        <v>380</v>
      </c>
      <c r="D826" s="870"/>
      <c r="E826" s="540">
        <f aca="true" t="shared" si="291" ref="E826:L826">SUM(E827:E829)</f>
        <v>0</v>
      </c>
      <c r="F826" s="353">
        <f t="shared" si="291"/>
        <v>0</v>
      </c>
      <c r="G826" s="279">
        <f t="shared" si="291"/>
        <v>0</v>
      </c>
      <c r="H826" s="279">
        <f>SUM(H827:H829)</f>
        <v>0</v>
      </c>
      <c r="I826" s="353">
        <f t="shared" si="291"/>
        <v>0</v>
      </c>
      <c r="J826" s="279">
        <f t="shared" si="291"/>
        <v>0</v>
      </c>
      <c r="K826" s="279">
        <f t="shared" si="291"/>
        <v>0</v>
      </c>
      <c r="L826" s="279">
        <f t="shared" si="291"/>
        <v>0</v>
      </c>
      <c r="M826" s="270">
        <f t="shared" si="281"/>
      </c>
      <c r="N826" s="271"/>
      <c r="O826" s="354">
        <f>SUM(O827:O829)</f>
        <v>0</v>
      </c>
      <c r="P826" s="355">
        <f>SUM(P827:P829)</f>
        <v>0</v>
      </c>
      <c r="Q826" s="496">
        <f>SUM(Q827:Q829)</f>
        <v>0</v>
      </c>
      <c r="R826" s="497">
        <f>SUM(R827:R829)</f>
        <v>0</v>
      </c>
      <c r="S826" s="271"/>
      <c r="T826" s="354">
        <f aca="true" t="shared" si="292" ref="T826:Z826">SUM(T827:T829)</f>
        <v>0</v>
      </c>
      <c r="U826" s="355">
        <f t="shared" si="292"/>
        <v>0</v>
      </c>
      <c r="V826" s="355">
        <f t="shared" si="292"/>
        <v>0</v>
      </c>
      <c r="W826" s="355">
        <f t="shared" si="292"/>
        <v>0</v>
      </c>
      <c r="X826" s="355">
        <f t="shared" si="292"/>
        <v>0</v>
      </c>
      <c r="Y826" s="355">
        <f t="shared" si="292"/>
        <v>0</v>
      </c>
      <c r="Z826" s="497">
        <f t="shared" si="292"/>
        <v>0</v>
      </c>
      <c r="AA826" s="349">
        <f t="shared" si="283"/>
        <v>0</v>
      </c>
    </row>
    <row r="827" spans="1:27" ht="18.75" thickBot="1">
      <c r="A827" s="368">
        <v>404</v>
      </c>
      <c r="B827" s="182"/>
      <c r="C827" s="148">
        <v>4301</v>
      </c>
      <c r="D827" s="172" t="s">
        <v>381</v>
      </c>
      <c r="E827" s="539">
        <f aca="true" t="shared" si="293" ref="E827:E832">F827+G827+H827</f>
        <v>0</v>
      </c>
      <c r="F827" s="526"/>
      <c r="G827" s="272"/>
      <c r="H827" s="272"/>
      <c r="I827" s="526"/>
      <c r="J827" s="272"/>
      <c r="K827" s="272"/>
      <c r="L827" s="571">
        <f aca="true" t="shared" si="294" ref="L827:L832">I827+J827+K827</f>
        <v>0</v>
      </c>
      <c r="M827" s="270">
        <f t="shared" si="281"/>
      </c>
      <c r="N827" s="271"/>
      <c r="O827" s="493"/>
      <c r="P827" s="281"/>
      <c r="Q827" s="351">
        <f t="shared" si="282"/>
        <v>0</v>
      </c>
      <c r="R827" s="494">
        <f aca="true" t="shared" si="295" ref="R827:R832">O827+P827-Q827</f>
        <v>0</v>
      </c>
      <c r="S827" s="271"/>
      <c r="T827" s="493"/>
      <c r="U827" s="281"/>
      <c r="V827" s="501">
        <f aca="true" t="shared" si="296" ref="V827:V832">+IF(+(O827+P827)&gt;=L827,+P827,+(+L827-O827))</f>
        <v>0</v>
      </c>
      <c r="W827" s="351">
        <f aca="true" t="shared" si="297" ref="W827:W832">T827+U827-V827</f>
        <v>0</v>
      </c>
      <c r="X827" s="281"/>
      <c r="Y827" s="281"/>
      <c r="Z827" s="282"/>
      <c r="AA827" s="349">
        <f t="shared" si="283"/>
        <v>0</v>
      </c>
    </row>
    <row r="828" spans="1:27" ht="18.75" thickBot="1">
      <c r="A828" s="368">
        <v>404</v>
      </c>
      <c r="B828" s="182"/>
      <c r="C828" s="140">
        <v>4302</v>
      </c>
      <c r="D828" s="142" t="s">
        <v>1278</v>
      </c>
      <c r="E828" s="539">
        <f t="shared" si="293"/>
        <v>0</v>
      </c>
      <c r="F828" s="526"/>
      <c r="G828" s="272"/>
      <c r="H828" s="272"/>
      <c r="I828" s="526"/>
      <c r="J828" s="272"/>
      <c r="K828" s="272"/>
      <c r="L828" s="571">
        <f t="shared" si="294"/>
        <v>0</v>
      </c>
      <c r="M828" s="270">
        <f t="shared" si="281"/>
      </c>
      <c r="N828" s="271"/>
      <c r="O828" s="493"/>
      <c r="P828" s="281"/>
      <c r="Q828" s="351">
        <f t="shared" si="282"/>
        <v>0</v>
      </c>
      <c r="R828" s="494">
        <f t="shared" si="295"/>
        <v>0</v>
      </c>
      <c r="S828" s="271"/>
      <c r="T828" s="493"/>
      <c r="U828" s="281"/>
      <c r="V828" s="501">
        <f t="shared" si="296"/>
        <v>0</v>
      </c>
      <c r="W828" s="351">
        <f t="shared" si="297"/>
        <v>0</v>
      </c>
      <c r="X828" s="281"/>
      <c r="Y828" s="281"/>
      <c r="Z828" s="282"/>
      <c r="AA828" s="349">
        <f t="shared" si="283"/>
        <v>0</v>
      </c>
    </row>
    <row r="829" spans="1:27" ht="18.75" thickBot="1">
      <c r="A829" s="289">
        <v>440</v>
      </c>
      <c r="B829" s="182"/>
      <c r="C829" s="146">
        <v>4309</v>
      </c>
      <c r="D829" s="152" t="s">
        <v>383</v>
      </c>
      <c r="E829" s="539">
        <f t="shared" si="293"/>
        <v>0</v>
      </c>
      <c r="F829" s="526"/>
      <c r="G829" s="272"/>
      <c r="H829" s="272"/>
      <c r="I829" s="526"/>
      <c r="J829" s="272"/>
      <c r="K829" s="272"/>
      <c r="L829" s="571">
        <f t="shared" si="294"/>
        <v>0</v>
      </c>
      <c r="M829" s="270">
        <f t="shared" si="281"/>
      </c>
      <c r="N829" s="271"/>
      <c r="O829" s="493"/>
      <c r="P829" s="281"/>
      <c r="Q829" s="351">
        <f t="shared" si="282"/>
        <v>0</v>
      </c>
      <c r="R829" s="494">
        <f t="shared" si="295"/>
        <v>0</v>
      </c>
      <c r="S829" s="271"/>
      <c r="T829" s="493"/>
      <c r="U829" s="281"/>
      <c r="V829" s="501">
        <f t="shared" si="296"/>
        <v>0</v>
      </c>
      <c r="W829" s="351">
        <f t="shared" si="297"/>
        <v>0</v>
      </c>
      <c r="X829" s="281"/>
      <c r="Y829" s="281"/>
      <c r="Z829" s="282"/>
      <c r="AA829" s="349">
        <f t="shared" si="283"/>
        <v>0</v>
      </c>
    </row>
    <row r="830" spans="1:27" ht="18.75" thickBot="1">
      <c r="A830" s="289">
        <v>450</v>
      </c>
      <c r="B830" s="143">
        <v>4400</v>
      </c>
      <c r="C830" s="905" t="s">
        <v>384</v>
      </c>
      <c r="D830" s="905"/>
      <c r="E830" s="539">
        <f t="shared" si="293"/>
        <v>0</v>
      </c>
      <c r="F830" s="528"/>
      <c r="G830" s="285"/>
      <c r="H830" s="285"/>
      <c r="I830" s="528"/>
      <c r="J830" s="285"/>
      <c r="K830" s="285"/>
      <c r="L830" s="571">
        <f t="shared" si="294"/>
        <v>0</v>
      </c>
      <c r="M830" s="270">
        <f t="shared" si="281"/>
      </c>
      <c r="N830" s="271"/>
      <c r="O830" s="500"/>
      <c r="P830" s="283"/>
      <c r="Q830" s="355">
        <f t="shared" si="282"/>
        <v>0</v>
      </c>
      <c r="R830" s="494">
        <f t="shared" si="295"/>
        <v>0</v>
      </c>
      <c r="S830" s="271"/>
      <c r="T830" s="500"/>
      <c r="U830" s="283"/>
      <c r="V830" s="501">
        <f t="shared" si="296"/>
        <v>0</v>
      </c>
      <c r="W830" s="351">
        <f t="shared" si="297"/>
        <v>0</v>
      </c>
      <c r="X830" s="283"/>
      <c r="Y830" s="283"/>
      <c r="Z830" s="282"/>
      <c r="AA830" s="349">
        <f t="shared" si="283"/>
        <v>0</v>
      </c>
    </row>
    <row r="831" spans="1:27" ht="18.75" thickBot="1">
      <c r="A831" s="289">
        <v>495</v>
      </c>
      <c r="B831" s="143">
        <v>4500</v>
      </c>
      <c r="C831" s="908" t="s">
        <v>1245</v>
      </c>
      <c r="D831" s="908"/>
      <c r="E831" s="539">
        <f t="shared" si="293"/>
        <v>0</v>
      </c>
      <c r="F831" s="528"/>
      <c r="G831" s="285"/>
      <c r="H831" s="285"/>
      <c r="I831" s="528"/>
      <c r="J831" s="285"/>
      <c r="K831" s="285"/>
      <c r="L831" s="571">
        <f t="shared" si="294"/>
        <v>0</v>
      </c>
      <c r="M831" s="270">
        <f t="shared" si="281"/>
      </c>
      <c r="N831" s="271"/>
      <c r="O831" s="500"/>
      <c r="P831" s="283"/>
      <c r="Q831" s="355">
        <f t="shared" si="282"/>
        <v>0</v>
      </c>
      <c r="R831" s="494">
        <f t="shared" si="295"/>
        <v>0</v>
      </c>
      <c r="S831" s="271"/>
      <c r="T831" s="500"/>
      <c r="U831" s="283"/>
      <c r="V831" s="501">
        <f t="shared" si="296"/>
        <v>0</v>
      </c>
      <c r="W831" s="351">
        <f t="shared" si="297"/>
        <v>0</v>
      </c>
      <c r="X831" s="283"/>
      <c r="Y831" s="283"/>
      <c r="Z831" s="282"/>
      <c r="AA831" s="349">
        <f t="shared" si="283"/>
        <v>0</v>
      </c>
    </row>
    <row r="832" spans="1:27" ht="18.75" thickBot="1">
      <c r="A832" s="290">
        <v>500</v>
      </c>
      <c r="B832" s="143">
        <v>4600</v>
      </c>
      <c r="C832" s="906" t="s">
        <v>385</v>
      </c>
      <c r="D832" s="907"/>
      <c r="E832" s="539">
        <f t="shared" si="293"/>
        <v>0</v>
      </c>
      <c r="F832" s="528"/>
      <c r="G832" s="285"/>
      <c r="H832" s="285"/>
      <c r="I832" s="528"/>
      <c r="J832" s="285"/>
      <c r="K832" s="285"/>
      <c r="L832" s="571">
        <f t="shared" si="294"/>
        <v>0</v>
      </c>
      <c r="M832" s="270">
        <f t="shared" si="281"/>
      </c>
      <c r="N832" s="271"/>
      <c r="O832" s="500"/>
      <c r="P832" s="283"/>
      <c r="Q832" s="355">
        <f t="shared" si="282"/>
        <v>0</v>
      </c>
      <c r="R832" s="494">
        <f t="shared" si="295"/>
        <v>0</v>
      </c>
      <c r="S832" s="271"/>
      <c r="T832" s="500"/>
      <c r="U832" s="283"/>
      <c r="V832" s="501">
        <f t="shared" si="296"/>
        <v>0</v>
      </c>
      <c r="W832" s="351">
        <f t="shared" si="297"/>
        <v>0</v>
      </c>
      <c r="X832" s="283"/>
      <c r="Y832" s="283"/>
      <c r="Z832" s="282"/>
      <c r="AA832" s="349">
        <f t="shared" si="283"/>
        <v>0</v>
      </c>
    </row>
    <row r="833" spans="1:27" ht="18.75" thickBot="1">
      <c r="A833" s="290">
        <v>505</v>
      </c>
      <c r="B833" s="143">
        <v>4900</v>
      </c>
      <c r="C833" s="904" t="s">
        <v>418</v>
      </c>
      <c r="D833" s="904"/>
      <c r="E833" s="540">
        <f aca="true" t="shared" si="298" ref="E833:L833">+E834+E835</f>
        <v>0</v>
      </c>
      <c r="F833" s="353">
        <f t="shared" si="298"/>
        <v>0</v>
      </c>
      <c r="G833" s="279">
        <f t="shared" si="298"/>
        <v>0</v>
      </c>
      <c r="H833" s="279">
        <f>+H834+H835</f>
        <v>0</v>
      </c>
      <c r="I833" s="353">
        <f t="shared" si="298"/>
        <v>0</v>
      </c>
      <c r="J833" s="279">
        <f t="shared" si="298"/>
        <v>0</v>
      </c>
      <c r="K833" s="279">
        <f t="shared" si="298"/>
        <v>0</v>
      </c>
      <c r="L833" s="279">
        <f t="shared" si="298"/>
        <v>0</v>
      </c>
      <c r="M833" s="270">
        <f t="shared" si="281"/>
      </c>
      <c r="N833" s="271"/>
      <c r="O833" s="356"/>
      <c r="P833" s="367"/>
      <c r="Q833" s="367"/>
      <c r="R833" s="498"/>
      <c r="S833" s="271"/>
      <c r="T833" s="356"/>
      <c r="U833" s="367"/>
      <c r="V833" s="367"/>
      <c r="W833" s="367"/>
      <c r="X833" s="367"/>
      <c r="Y833" s="367"/>
      <c r="Z833" s="498"/>
      <c r="AA833" s="349">
        <f t="shared" si="283"/>
        <v>0</v>
      </c>
    </row>
    <row r="834" spans="1:27" ht="18.75" thickBot="1">
      <c r="A834" s="290">
        <v>510</v>
      </c>
      <c r="B834" s="182"/>
      <c r="C834" s="148">
        <v>4901</v>
      </c>
      <c r="D834" s="183" t="s">
        <v>419</v>
      </c>
      <c r="E834" s="539">
        <f>F834+G834+H834</f>
        <v>0</v>
      </c>
      <c r="F834" s="526"/>
      <c r="G834" s="272"/>
      <c r="H834" s="272"/>
      <c r="I834" s="526"/>
      <c r="J834" s="272"/>
      <c r="K834" s="272"/>
      <c r="L834" s="571">
        <f>I834+J834+K834</f>
        <v>0</v>
      </c>
      <c r="M834" s="270">
        <f t="shared" si="281"/>
      </c>
      <c r="N834" s="271"/>
      <c r="O834" s="352"/>
      <c r="P834" s="357"/>
      <c r="Q834" s="357"/>
      <c r="R834" s="495"/>
      <c r="S834" s="271"/>
      <c r="T834" s="352"/>
      <c r="U834" s="357"/>
      <c r="V834" s="357"/>
      <c r="W834" s="357"/>
      <c r="X834" s="357"/>
      <c r="Y834" s="357"/>
      <c r="Z834" s="495"/>
      <c r="AA834" s="349">
        <f t="shared" si="283"/>
        <v>0</v>
      </c>
    </row>
    <row r="835" spans="1:27" ht="18.75" thickBot="1">
      <c r="A835" s="290">
        <v>515</v>
      </c>
      <c r="B835" s="182"/>
      <c r="C835" s="146">
        <v>4902</v>
      </c>
      <c r="D835" s="152" t="s">
        <v>420</v>
      </c>
      <c r="E835" s="539">
        <f>F835+G835+H835</f>
        <v>0</v>
      </c>
      <c r="F835" s="526"/>
      <c r="G835" s="272"/>
      <c r="H835" s="272"/>
      <c r="I835" s="526"/>
      <c r="J835" s="272"/>
      <c r="K835" s="272"/>
      <c r="L835" s="571">
        <f>I835+J835+K835</f>
        <v>0</v>
      </c>
      <c r="M835" s="270">
        <f t="shared" si="281"/>
      </c>
      <c r="N835" s="271"/>
      <c r="O835" s="352"/>
      <c r="P835" s="357"/>
      <c r="Q835" s="357"/>
      <c r="R835" s="495"/>
      <c r="S835" s="271"/>
      <c r="T835" s="352"/>
      <c r="U835" s="357"/>
      <c r="V835" s="357"/>
      <c r="W835" s="357"/>
      <c r="X835" s="357"/>
      <c r="Y835" s="357"/>
      <c r="Z835" s="495"/>
      <c r="AA835" s="349">
        <f t="shared" si="283"/>
        <v>0</v>
      </c>
    </row>
    <row r="836" spans="1:27" ht="18.75" thickBot="1">
      <c r="A836" s="290">
        <v>520</v>
      </c>
      <c r="B836" s="184">
        <v>5100</v>
      </c>
      <c r="C836" s="903" t="s">
        <v>386</v>
      </c>
      <c r="D836" s="903"/>
      <c r="E836" s="539">
        <f>F836+G836+H836</f>
        <v>0</v>
      </c>
      <c r="F836" s="564"/>
      <c r="G836" s="502"/>
      <c r="H836" s="502"/>
      <c r="I836" s="564"/>
      <c r="J836" s="502"/>
      <c r="K836" s="502"/>
      <c r="L836" s="571">
        <f>I836+J836+K836</f>
        <v>0</v>
      </c>
      <c r="M836" s="270">
        <f t="shared" si="281"/>
      </c>
      <c r="N836" s="271"/>
      <c r="O836" s="503"/>
      <c r="P836" s="504"/>
      <c r="Q836" s="370">
        <f t="shared" si="282"/>
        <v>0</v>
      </c>
      <c r="R836" s="494">
        <f>O836+P836-Q836</f>
        <v>0</v>
      </c>
      <c r="S836" s="271"/>
      <c r="T836" s="503"/>
      <c r="U836" s="504"/>
      <c r="V836" s="501">
        <f>+IF(+(O836+P836)&gt;=L836,+P836,+(+L836-O836))</f>
        <v>0</v>
      </c>
      <c r="W836" s="351">
        <f>T836+U836-V836</f>
        <v>0</v>
      </c>
      <c r="X836" s="504"/>
      <c r="Y836" s="504"/>
      <c r="Z836" s="282"/>
      <c r="AA836" s="349">
        <f t="shared" si="283"/>
        <v>0</v>
      </c>
    </row>
    <row r="837" spans="1:27" ht="18.75" thickBot="1">
      <c r="A837" s="290">
        <v>525</v>
      </c>
      <c r="B837" s="184">
        <v>5200</v>
      </c>
      <c r="C837" s="901" t="s">
        <v>387</v>
      </c>
      <c r="D837" s="901"/>
      <c r="E837" s="848">
        <f aca="true" t="shared" si="299" ref="E837:L837">SUM(E838:E844)</f>
        <v>1296954</v>
      </c>
      <c r="F837" s="565">
        <f t="shared" si="299"/>
        <v>1296954</v>
      </c>
      <c r="G837" s="505">
        <f t="shared" si="299"/>
        <v>0</v>
      </c>
      <c r="H837" s="505">
        <f>SUM(H838:H844)</f>
        <v>0</v>
      </c>
      <c r="I837" s="565">
        <f t="shared" si="299"/>
        <v>1296954</v>
      </c>
      <c r="J837" s="505">
        <f t="shared" si="299"/>
        <v>0</v>
      </c>
      <c r="K837" s="505">
        <f t="shared" si="299"/>
        <v>0</v>
      </c>
      <c r="L837" s="505">
        <f t="shared" si="299"/>
        <v>1296954</v>
      </c>
      <c r="M837" s="270">
        <f t="shared" si="281"/>
        <v>1</v>
      </c>
      <c r="N837" s="271"/>
      <c r="O837" s="369">
        <f>SUM(O838:O844)</f>
        <v>0</v>
      </c>
      <c r="P837" s="370">
        <f>SUM(P838:P844)</f>
        <v>0</v>
      </c>
      <c r="Q837" s="506">
        <f>SUM(Q838:Q844)</f>
        <v>1296954</v>
      </c>
      <c r="R837" s="507">
        <f>SUM(R838:R844)</f>
        <v>-1296954</v>
      </c>
      <c r="S837" s="271"/>
      <c r="T837" s="369">
        <f aca="true" t="shared" si="300" ref="T837:Z837">SUM(T838:T844)</f>
        <v>0</v>
      </c>
      <c r="U837" s="370">
        <f t="shared" si="300"/>
        <v>0</v>
      </c>
      <c r="V837" s="370">
        <f t="shared" si="300"/>
        <v>1296954</v>
      </c>
      <c r="W837" s="370">
        <f t="shared" si="300"/>
        <v>-1296954</v>
      </c>
      <c r="X837" s="370">
        <f t="shared" si="300"/>
        <v>0</v>
      </c>
      <c r="Y837" s="370">
        <f t="shared" si="300"/>
        <v>0</v>
      </c>
      <c r="Z837" s="507">
        <f t="shared" si="300"/>
        <v>0</v>
      </c>
      <c r="AA837" s="349">
        <f t="shared" si="283"/>
        <v>-1296954</v>
      </c>
    </row>
    <row r="838" spans="1:27" ht="18.75" thickBot="1">
      <c r="A838" s="289">
        <v>635</v>
      </c>
      <c r="B838" s="185"/>
      <c r="C838" s="186">
        <v>5201</v>
      </c>
      <c r="D838" s="187" t="s">
        <v>388</v>
      </c>
      <c r="E838" s="539">
        <f aca="true" t="shared" si="301" ref="E838:E844">F838+G838+H838</f>
        <v>0</v>
      </c>
      <c r="F838" s="566"/>
      <c r="G838" s="508"/>
      <c r="H838" s="508"/>
      <c r="I838" s="566"/>
      <c r="J838" s="508"/>
      <c r="K838" s="508"/>
      <c r="L838" s="571">
        <f aca="true" t="shared" si="302" ref="L838:L844">I838+J838+K838</f>
        <v>0</v>
      </c>
      <c r="M838" s="270">
        <f t="shared" si="281"/>
      </c>
      <c r="N838" s="271"/>
      <c r="O838" s="509"/>
      <c r="P838" s="510"/>
      <c r="Q838" s="373">
        <f t="shared" si="282"/>
        <v>0</v>
      </c>
      <c r="R838" s="494">
        <f aca="true" t="shared" si="303" ref="R838:R844">O838+P838-Q838</f>
        <v>0</v>
      </c>
      <c r="S838" s="271"/>
      <c r="T838" s="509"/>
      <c r="U838" s="510"/>
      <c r="V838" s="501">
        <f aca="true" t="shared" si="304" ref="V838:V844">+IF(+(O838+P838)&gt;=L838,+P838,+(+L838-O838))</f>
        <v>0</v>
      </c>
      <c r="W838" s="351">
        <f aca="true" t="shared" si="305" ref="W838:W844">T838+U838-V838</f>
        <v>0</v>
      </c>
      <c r="X838" s="510"/>
      <c r="Y838" s="510"/>
      <c r="Z838" s="282"/>
      <c r="AA838" s="349">
        <f t="shared" si="283"/>
        <v>0</v>
      </c>
    </row>
    <row r="839" spans="1:27" ht="18.75" thickBot="1">
      <c r="A839" s="290">
        <v>640</v>
      </c>
      <c r="B839" s="185"/>
      <c r="C839" s="188">
        <v>5202</v>
      </c>
      <c r="D839" s="189" t="s">
        <v>389</v>
      </c>
      <c r="E839" s="539">
        <f t="shared" si="301"/>
        <v>0</v>
      </c>
      <c r="F839" s="566"/>
      <c r="G839" s="508"/>
      <c r="H839" s="508"/>
      <c r="I839" s="566"/>
      <c r="J839" s="508"/>
      <c r="K839" s="508"/>
      <c r="L839" s="571">
        <f t="shared" si="302"/>
        <v>0</v>
      </c>
      <c r="M839" s="270">
        <f t="shared" si="281"/>
      </c>
      <c r="N839" s="271"/>
      <c r="O839" s="509"/>
      <c r="P839" s="510"/>
      <c r="Q839" s="373">
        <f t="shared" si="282"/>
        <v>0</v>
      </c>
      <c r="R839" s="494">
        <f t="shared" si="303"/>
        <v>0</v>
      </c>
      <c r="S839" s="271"/>
      <c r="T839" s="509"/>
      <c r="U839" s="510"/>
      <c r="V839" s="501">
        <f t="shared" si="304"/>
        <v>0</v>
      </c>
      <c r="W839" s="351">
        <f t="shared" si="305"/>
        <v>0</v>
      </c>
      <c r="X839" s="510"/>
      <c r="Y839" s="510"/>
      <c r="Z839" s="282"/>
      <c r="AA839" s="349">
        <f t="shared" si="283"/>
        <v>0</v>
      </c>
    </row>
    <row r="840" spans="1:27" ht="18.75" thickBot="1">
      <c r="A840" s="290">
        <v>645</v>
      </c>
      <c r="B840" s="185"/>
      <c r="C840" s="188">
        <v>5203</v>
      </c>
      <c r="D840" s="189" t="s">
        <v>1121</v>
      </c>
      <c r="E840" s="539">
        <f t="shared" si="301"/>
        <v>0</v>
      </c>
      <c r="F840" s="566"/>
      <c r="G840" s="508"/>
      <c r="H840" s="508"/>
      <c r="I840" s="566"/>
      <c r="J840" s="508"/>
      <c r="K840" s="508"/>
      <c r="L840" s="571">
        <f t="shared" si="302"/>
        <v>0</v>
      </c>
      <c r="M840" s="270">
        <f t="shared" si="281"/>
      </c>
      <c r="N840" s="271"/>
      <c r="O840" s="509"/>
      <c r="P840" s="510"/>
      <c r="Q840" s="373">
        <f t="shared" si="282"/>
        <v>0</v>
      </c>
      <c r="R840" s="494">
        <f t="shared" si="303"/>
        <v>0</v>
      </c>
      <c r="S840" s="271"/>
      <c r="T840" s="509"/>
      <c r="U840" s="510"/>
      <c r="V840" s="501">
        <f t="shared" si="304"/>
        <v>0</v>
      </c>
      <c r="W840" s="351">
        <f t="shared" si="305"/>
        <v>0</v>
      </c>
      <c r="X840" s="510"/>
      <c r="Y840" s="510"/>
      <c r="Z840" s="282"/>
      <c r="AA840" s="349">
        <f t="shared" si="283"/>
        <v>0</v>
      </c>
    </row>
    <row r="841" spans="1:27" ht="18.75" thickBot="1">
      <c r="A841" s="290">
        <v>650</v>
      </c>
      <c r="B841" s="185"/>
      <c r="C841" s="188">
        <v>5204</v>
      </c>
      <c r="D841" s="189" t="s">
        <v>1122</v>
      </c>
      <c r="E841" s="539">
        <f t="shared" si="301"/>
        <v>0</v>
      </c>
      <c r="F841" s="566"/>
      <c r="G841" s="508"/>
      <c r="H841" s="508"/>
      <c r="I841" s="566"/>
      <c r="J841" s="508"/>
      <c r="K841" s="508"/>
      <c r="L841" s="571">
        <f t="shared" si="302"/>
        <v>0</v>
      </c>
      <c r="M841" s="270">
        <f t="shared" si="281"/>
      </c>
      <c r="N841" s="271"/>
      <c r="O841" s="509"/>
      <c r="P841" s="510"/>
      <c r="Q841" s="373">
        <f t="shared" si="282"/>
        <v>0</v>
      </c>
      <c r="R841" s="494">
        <f t="shared" si="303"/>
        <v>0</v>
      </c>
      <c r="S841" s="271"/>
      <c r="T841" s="509"/>
      <c r="U841" s="510"/>
      <c r="V841" s="501">
        <f t="shared" si="304"/>
        <v>0</v>
      </c>
      <c r="W841" s="351">
        <f t="shared" si="305"/>
        <v>0</v>
      </c>
      <c r="X841" s="510"/>
      <c r="Y841" s="510"/>
      <c r="Z841" s="282"/>
      <c r="AA841" s="349">
        <f t="shared" si="283"/>
        <v>0</v>
      </c>
    </row>
    <row r="842" spans="1:27" ht="18.75" thickBot="1">
      <c r="A842" s="289">
        <v>655</v>
      </c>
      <c r="B842" s="185"/>
      <c r="C842" s="188">
        <v>5205</v>
      </c>
      <c r="D842" s="189" t="s">
        <v>1123</v>
      </c>
      <c r="E842" s="539">
        <f t="shared" si="301"/>
        <v>0</v>
      </c>
      <c r="F842" s="566"/>
      <c r="G842" s="508"/>
      <c r="H842" s="508"/>
      <c r="I842" s="566"/>
      <c r="J842" s="508"/>
      <c r="K842" s="508"/>
      <c r="L842" s="571">
        <f t="shared" si="302"/>
        <v>0</v>
      </c>
      <c r="M842" s="270">
        <f t="shared" si="281"/>
      </c>
      <c r="N842" s="271"/>
      <c r="O842" s="509"/>
      <c r="P842" s="510"/>
      <c r="Q842" s="373">
        <f t="shared" si="282"/>
        <v>0</v>
      </c>
      <c r="R842" s="494">
        <f t="shared" si="303"/>
        <v>0</v>
      </c>
      <c r="S842" s="271"/>
      <c r="T842" s="509"/>
      <c r="U842" s="510"/>
      <c r="V842" s="501">
        <f t="shared" si="304"/>
        <v>0</v>
      </c>
      <c r="W842" s="351">
        <f t="shared" si="305"/>
        <v>0</v>
      </c>
      <c r="X842" s="510"/>
      <c r="Y842" s="510"/>
      <c r="Z842" s="282"/>
      <c r="AA842" s="349">
        <f t="shared" si="283"/>
        <v>0</v>
      </c>
    </row>
    <row r="843" spans="1:27" ht="18.75" thickBot="1">
      <c r="A843" s="289">
        <v>665</v>
      </c>
      <c r="B843" s="185"/>
      <c r="C843" s="188">
        <v>5206</v>
      </c>
      <c r="D843" s="189" t="s">
        <v>1124</v>
      </c>
      <c r="E843" s="539">
        <f t="shared" si="301"/>
        <v>1296954</v>
      </c>
      <c r="F843" s="566">
        <v>1296954</v>
      </c>
      <c r="G843" s="508">
        <v>0</v>
      </c>
      <c r="H843" s="508">
        <v>0</v>
      </c>
      <c r="I843" s="566">
        <v>1296954</v>
      </c>
      <c r="J843" s="508">
        <v>0</v>
      </c>
      <c r="K843" s="508">
        <v>0</v>
      </c>
      <c r="L843" s="571">
        <f t="shared" si="302"/>
        <v>1296954</v>
      </c>
      <c r="M843" s="270">
        <f t="shared" si="281"/>
        <v>1</v>
      </c>
      <c r="N843" s="271"/>
      <c r="O843" s="509"/>
      <c r="P843" s="510"/>
      <c r="Q843" s="373">
        <f t="shared" si="282"/>
        <v>1296954</v>
      </c>
      <c r="R843" s="494">
        <f t="shared" si="303"/>
        <v>-1296954</v>
      </c>
      <c r="S843" s="271"/>
      <c r="T843" s="509"/>
      <c r="U843" s="510"/>
      <c r="V843" s="501">
        <f t="shared" si="304"/>
        <v>1296954</v>
      </c>
      <c r="W843" s="351">
        <f t="shared" si="305"/>
        <v>-1296954</v>
      </c>
      <c r="X843" s="510"/>
      <c r="Y843" s="510"/>
      <c r="Z843" s="282"/>
      <c r="AA843" s="349">
        <f t="shared" si="283"/>
        <v>-1296954</v>
      </c>
    </row>
    <row r="844" spans="1:27" ht="18.75" thickBot="1">
      <c r="A844" s="289">
        <v>675</v>
      </c>
      <c r="B844" s="185"/>
      <c r="C844" s="190">
        <v>5219</v>
      </c>
      <c r="D844" s="191" t="s">
        <v>1125</v>
      </c>
      <c r="E844" s="539">
        <f t="shared" si="301"/>
        <v>0</v>
      </c>
      <c r="F844" s="566"/>
      <c r="G844" s="508"/>
      <c r="H844" s="508"/>
      <c r="I844" s="566"/>
      <c r="J844" s="508"/>
      <c r="K844" s="508"/>
      <c r="L844" s="571">
        <f t="shared" si="302"/>
        <v>0</v>
      </c>
      <c r="M844" s="270">
        <f t="shared" si="281"/>
      </c>
      <c r="N844" s="271"/>
      <c r="O844" s="509"/>
      <c r="P844" s="510"/>
      <c r="Q844" s="373">
        <f t="shared" si="282"/>
        <v>0</v>
      </c>
      <c r="R844" s="494">
        <f t="shared" si="303"/>
        <v>0</v>
      </c>
      <c r="S844" s="271"/>
      <c r="T844" s="509"/>
      <c r="U844" s="510"/>
      <c r="V844" s="501">
        <f t="shared" si="304"/>
        <v>0</v>
      </c>
      <c r="W844" s="351">
        <f t="shared" si="305"/>
        <v>0</v>
      </c>
      <c r="X844" s="510"/>
      <c r="Y844" s="510"/>
      <c r="Z844" s="282"/>
      <c r="AA844" s="349">
        <f t="shared" si="283"/>
        <v>0</v>
      </c>
    </row>
    <row r="845" spans="1:27" ht="18.75" thickBot="1">
      <c r="A845" s="289">
        <v>685</v>
      </c>
      <c r="B845" s="184">
        <v>5300</v>
      </c>
      <c r="C845" s="902" t="s">
        <v>1126</v>
      </c>
      <c r="D845" s="902"/>
      <c r="E845" s="848">
        <f aca="true" t="shared" si="306" ref="E845:L845">SUM(E846:E847)</f>
        <v>0</v>
      </c>
      <c r="F845" s="565">
        <f t="shared" si="306"/>
        <v>0</v>
      </c>
      <c r="G845" s="505">
        <f t="shared" si="306"/>
        <v>0</v>
      </c>
      <c r="H845" s="505">
        <f>SUM(H846:H847)</f>
        <v>0</v>
      </c>
      <c r="I845" s="565">
        <f t="shared" si="306"/>
        <v>0</v>
      </c>
      <c r="J845" s="505">
        <f t="shared" si="306"/>
        <v>0</v>
      </c>
      <c r="K845" s="505">
        <f t="shared" si="306"/>
        <v>0</v>
      </c>
      <c r="L845" s="505">
        <f t="shared" si="306"/>
        <v>0</v>
      </c>
      <c r="M845" s="270">
        <f t="shared" si="281"/>
      </c>
      <c r="N845" s="271"/>
      <c r="O845" s="369">
        <f>SUM(O846:O847)</f>
        <v>0</v>
      </c>
      <c r="P845" s="370">
        <f>SUM(P846:P847)</f>
        <v>0</v>
      </c>
      <c r="Q845" s="506">
        <f>SUM(Q846:Q847)</f>
        <v>0</v>
      </c>
      <c r="R845" s="507">
        <f>SUM(R846:R847)</f>
        <v>0</v>
      </c>
      <c r="S845" s="271"/>
      <c r="T845" s="369">
        <f aca="true" t="shared" si="307" ref="T845:Z845">SUM(T846:T847)</f>
        <v>0</v>
      </c>
      <c r="U845" s="370">
        <f t="shared" si="307"/>
        <v>0</v>
      </c>
      <c r="V845" s="370">
        <f t="shared" si="307"/>
        <v>0</v>
      </c>
      <c r="W845" s="370">
        <f t="shared" si="307"/>
        <v>0</v>
      </c>
      <c r="X845" s="370">
        <f t="shared" si="307"/>
        <v>0</v>
      </c>
      <c r="Y845" s="370">
        <f t="shared" si="307"/>
        <v>0</v>
      </c>
      <c r="Z845" s="507">
        <f t="shared" si="307"/>
        <v>0</v>
      </c>
      <c r="AA845" s="349">
        <f t="shared" si="283"/>
        <v>0</v>
      </c>
    </row>
    <row r="846" spans="1:27" ht="18.75" thickBot="1">
      <c r="A846" s="290">
        <v>690</v>
      </c>
      <c r="B846" s="185"/>
      <c r="C846" s="186">
        <v>5301</v>
      </c>
      <c r="D846" s="187" t="s">
        <v>1669</v>
      </c>
      <c r="E846" s="539">
        <f>F846+G846+H846</f>
        <v>0</v>
      </c>
      <c r="F846" s="566"/>
      <c r="G846" s="508"/>
      <c r="H846" s="508"/>
      <c r="I846" s="566"/>
      <c r="J846" s="508"/>
      <c r="K846" s="508"/>
      <c r="L846" s="571">
        <f>I846+J846+K846</f>
        <v>0</v>
      </c>
      <c r="M846" s="270">
        <f t="shared" si="281"/>
      </c>
      <c r="N846" s="271"/>
      <c r="O846" s="509"/>
      <c r="P846" s="510"/>
      <c r="Q846" s="373">
        <f t="shared" si="282"/>
        <v>0</v>
      </c>
      <c r="R846" s="494">
        <f>O846+P846-Q846</f>
        <v>0</v>
      </c>
      <c r="S846" s="271"/>
      <c r="T846" s="509"/>
      <c r="U846" s="510"/>
      <c r="V846" s="501">
        <f>+IF(+(O846+P846)&gt;=L846,+P846,+(+L846-O846))</f>
        <v>0</v>
      </c>
      <c r="W846" s="351">
        <f>T846+U846-V846</f>
        <v>0</v>
      </c>
      <c r="X846" s="510"/>
      <c r="Y846" s="510"/>
      <c r="Z846" s="282"/>
      <c r="AA846" s="349">
        <f t="shared" si="283"/>
        <v>0</v>
      </c>
    </row>
    <row r="847" spans="1:27" ht="18.75" thickBot="1">
      <c r="A847" s="290">
        <v>695</v>
      </c>
      <c r="B847" s="185"/>
      <c r="C847" s="190">
        <v>5309</v>
      </c>
      <c r="D847" s="191" t="s">
        <v>1127</v>
      </c>
      <c r="E847" s="539">
        <f>F847+G847+H847</f>
        <v>0</v>
      </c>
      <c r="F847" s="566"/>
      <c r="G847" s="508"/>
      <c r="H847" s="508"/>
      <c r="I847" s="566"/>
      <c r="J847" s="508"/>
      <c r="K847" s="508"/>
      <c r="L847" s="571">
        <f>I847+J847+K847</f>
        <v>0</v>
      </c>
      <c r="M847" s="270">
        <f t="shared" si="281"/>
      </c>
      <c r="N847" s="271"/>
      <c r="O847" s="509"/>
      <c r="P847" s="510"/>
      <c r="Q847" s="373">
        <f t="shared" si="282"/>
        <v>0</v>
      </c>
      <c r="R847" s="494">
        <f>O847+P847-Q847</f>
        <v>0</v>
      </c>
      <c r="S847" s="271"/>
      <c r="T847" s="509"/>
      <c r="U847" s="510"/>
      <c r="V847" s="501">
        <f>+IF(+(O847+P847)&gt;=L847,+P847,+(+L847-O847))</f>
        <v>0</v>
      </c>
      <c r="W847" s="351">
        <f>T847+U847-V847</f>
        <v>0</v>
      </c>
      <c r="X847" s="510"/>
      <c r="Y847" s="510"/>
      <c r="Z847" s="282"/>
      <c r="AA847" s="349">
        <f t="shared" si="283"/>
        <v>0</v>
      </c>
    </row>
    <row r="848" spans="1:27" ht="18.75" thickBot="1">
      <c r="A848" s="289">
        <v>700</v>
      </c>
      <c r="B848" s="184">
        <v>5400</v>
      </c>
      <c r="C848" s="903" t="s">
        <v>1218</v>
      </c>
      <c r="D848" s="903"/>
      <c r="E848" s="539">
        <f>F848+G848+H848</f>
        <v>0</v>
      </c>
      <c r="F848" s="564"/>
      <c r="G848" s="502"/>
      <c r="H848" s="502"/>
      <c r="I848" s="564"/>
      <c r="J848" s="502"/>
      <c r="K848" s="502"/>
      <c r="L848" s="571">
        <f>I848+J848+K848</f>
        <v>0</v>
      </c>
      <c r="M848" s="270">
        <f t="shared" si="281"/>
      </c>
      <c r="N848" s="271"/>
      <c r="O848" s="503"/>
      <c r="P848" s="504"/>
      <c r="Q848" s="370">
        <f t="shared" si="282"/>
        <v>0</v>
      </c>
      <c r="R848" s="494">
        <f>O848+P848-Q848</f>
        <v>0</v>
      </c>
      <c r="S848" s="271"/>
      <c r="T848" s="503"/>
      <c r="U848" s="504"/>
      <c r="V848" s="501">
        <f>+IF(+(O848+P848)&gt;=L848,+P848,+(+L848-O848))</f>
        <v>0</v>
      </c>
      <c r="W848" s="351">
        <f>T848+U848-V848</f>
        <v>0</v>
      </c>
      <c r="X848" s="504"/>
      <c r="Y848" s="504"/>
      <c r="Z848" s="282"/>
      <c r="AA848" s="349">
        <f t="shared" si="283"/>
        <v>0</v>
      </c>
    </row>
    <row r="849" spans="1:27" ht="18.75" thickBot="1">
      <c r="A849" s="289">
        <v>710</v>
      </c>
      <c r="B849" s="143">
        <v>5500</v>
      </c>
      <c r="C849" s="904" t="s">
        <v>1219</v>
      </c>
      <c r="D849" s="904"/>
      <c r="E849" s="540">
        <f aca="true" t="shared" si="308" ref="E849:L849">SUM(E850:E853)</f>
        <v>0</v>
      </c>
      <c r="F849" s="353">
        <f t="shared" si="308"/>
        <v>0</v>
      </c>
      <c r="G849" s="279">
        <f t="shared" si="308"/>
        <v>0</v>
      </c>
      <c r="H849" s="279">
        <f>SUM(H850:H853)</f>
        <v>0</v>
      </c>
      <c r="I849" s="353">
        <f t="shared" si="308"/>
        <v>0</v>
      </c>
      <c r="J849" s="279">
        <f t="shared" si="308"/>
        <v>0</v>
      </c>
      <c r="K849" s="279">
        <f t="shared" si="308"/>
        <v>0</v>
      </c>
      <c r="L849" s="279">
        <f t="shared" si="308"/>
        <v>0</v>
      </c>
      <c r="M849" s="270">
        <f t="shared" si="281"/>
      </c>
      <c r="N849" s="271"/>
      <c r="O849" s="354">
        <f>SUM(O850:O853)</f>
        <v>0</v>
      </c>
      <c r="P849" s="355">
        <f>SUM(P850:P853)</f>
        <v>0</v>
      </c>
      <c r="Q849" s="496">
        <f>SUM(Q850:Q853)</f>
        <v>0</v>
      </c>
      <c r="R849" s="497">
        <f>SUM(R850:R853)</f>
        <v>0</v>
      </c>
      <c r="S849" s="271"/>
      <c r="T849" s="354">
        <f aca="true" t="shared" si="309" ref="T849:Z849">SUM(T850:T853)</f>
        <v>0</v>
      </c>
      <c r="U849" s="355">
        <f t="shared" si="309"/>
        <v>0</v>
      </c>
      <c r="V849" s="355">
        <f t="shared" si="309"/>
        <v>0</v>
      </c>
      <c r="W849" s="355">
        <f t="shared" si="309"/>
        <v>0</v>
      </c>
      <c r="X849" s="355">
        <f t="shared" si="309"/>
        <v>0</v>
      </c>
      <c r="Y849" s="355">
        <f t="shared" si="309"/>
        <v>0</v>
      </c>
      <c r="Z849" s="497">
        <f t="shared" si="309"/>
        <v>0</v>
      </c>
      <c r="AA849" s="349">
        <f t="shared" si="283"/>
        <v>0</v>
      </c>
    </row>
    <row r="850" spans="1:27" ht="18.75" thickBot="1">
      <c r="A850" s="290">
        <v>715</v>
      </c>
      <c r="B850" s="182"/>
      <c r="C850" s="148">
        <v>5501</v>
      </c>
      <c r="D850" s="172" t="s">
        <v>1220</v>
      </c>
      <c r="E850" s="539">
        <f>F850+G850+H850</f>
        <v>0</v>
      </c>
      <c r="F850" s="526"/>
      <c r="G850" s="272"/>
      <c r="H850" s="272"/>
      <c r="I850" s="526"/>
      <c r="J850" s="272"/>
      <c r="K850" s="272"/>
      <c r="L850" s="571">
        <f>I850+J850+K850</f>
        <v>0</v>
      </c>
      <c r="M850" s="270">
        <f t="shared" si="281"/>
      </c>
      <c r="N850" s="271"/>
      <c r="O850" s="493"/>
      <c r="P850" s="281"/>
      <c r="Q850" s="351">
        <f t="shared" si="282"/>
        <v>0</v>
      </c>
      <c r="R850" s="494">
        <f>O850+P850-Q850</f>
        <v>0</v>
      </c>
      <c r="S850" s="271"/>
      <c r="T850" s="493"/>
      <c r="U850" s="281"/>
      <c r="V850" s="501">
        <f>+IF(+(O850+P850)&gt;=L850,+P850,+(+L850-O850))</f>
        <v>0</v>
      </c>
      <c r="W850" s="351">
        <f>T850+U850-V850</f>
        <v>0</v>
      </c>
      <c r="X850" s="281"/>
      <c r="Y850" s="281"/>
      <c r="Z850" s="282"/>
      <c r="AA850" s="349">
        <f t="shared" si="283"/>
        <v>0</v>
      </c>
    </row>
    <row r="851" spans="1:27" ht="18.75" thickBot="1">
      <c r="A851" s="290">
        <v>720</v>
      </c>
      <c r="B851" s="182"/>
      <c r="C851" s="140">
        <v>5502</v>
      </c>
      <c r="D851" s="149" t="s">
        <v>1221</v>
      </c>
      <c r="E851" s="539">
        <f>F851+G851+H851</f>
        <v>0</v>
      </c>
      <c r="F851" s="526"/>
      <c r="G851" s="272"/>
      <c r="H851" s="272"/>
      <c r="I851" s="526"/>
      <c r="J851" s="272"/>
      <c r="K851" s="272"/>
      <c r="L851" s="571">
        <f>I851+J851+K851</f>
        <v>0</v>
      </c>
      <c r="M851" s="270">
        <f t="shared" si="281"/>
      </c>
      <c r="N851" s="271"/>
      <c r="O851" s="493"/>
      <c r="P851" s="281"/>
      <c r="Q851" s="351">
        <f t="shared" si="282"/>
        <v>0</v>
      </c>
      <c r="R851" s="494">
        <f>O851+P851-Q851</f>
        <v>0</v>
      </c>
      <c r="S851" s="271"/>
      <c r="T851" s="493"/>
      <c r="U851" s="281"/>
      <c r="V851" s="501">
        <f>+IF(+(O851+P851)&gt;=L851,+P851,+(+L851-O851))</f>
        <v>0</v>
      </c>
      <c r="W851" s="351">
        <f>T851+U851-V851</f>
        <v>0</v>
      </c>
      <c r="X851" s="281"/>
      <c r="Y851" s="281"/>
      <c r="Z851" s="282"/>
      <c r="AA851" s="349">
        <f t="shared" si="283"/>
        <v>0</v>
      </c>
    </row>
    <row r="852" spans="1:27" ht="18.75" thickBot="1">
      <c r="A852" s="290">
        <v>725</v>
      </c>
      <c r="B852" s="182"/>
      <c r="C852" s="140">
        <v>5503</v>
      </c>
      <c r="D852" s="142" t="s">
        <v>1222</v>
      </c>
      <c r="E852" s="539">
        <f>F852+G852+H852</f>
        <v>0</v>
      </c>
      <c r="F852" s="526"/>
      <c r="G852" s="272"/>
      <c r="H852" s="272"/>
      <c r="I852" s="526"/>
      <c r="J852" s="272"/>
      <c r="K852" s="272"/>
      <c r="L852" s="571">
        <f>I852+J852+K852</f>
        <v>0</v>
      </c>
      <c r="M852" s="270">
        <f t="shared" si="281"/>
      </c>
      <c r="N852" s="271"/>
      <c r="O852" s="493"/>
      <c r="P852" s="281"/>
      <c r="Q852" s="351">
        <f t="shared" si="282"/>
        <v>0</v>
      </c>
      <c r="R852" s="494">
        <f>O852+P852-Q852</f>
        <v>0</v>
      </c>
      <c r="S852" s="271"/>
      <c r="T852" s="493"/>
      <c r="U852" s="281"/>
      <c r="V852" s="501">
        <f>+IF(+(O852+P852)&gt;=L852,+P852,+(+L852-O852))</f>
        <v>0</v>
      </c>
      <c r="W852" s="351">
        <f>T852+U852-V852</f>
        <v>0</v>
      </c>
      <c r="X852" s="281"/>
      <c r="Y852" s="281"/>
      <c r="Z852" s="282"/>
      <c r="AA852" s="349">
        <f t="shared" si="283"/>
        <v>0</v>
      </c>
    </row>
    <row r="853" spans="1:27" ht="18.75" thickBot="1">
      <c r="A853" s="290">
        <v>730</v>
      </c>
      <c r="B853" s="182"/>
      <c r="C853" s="140">
        <v>5504</v>
      </c>
      <c r="D853" s="149" t="s">
        <v>1223</v>
      </c>
      <c r="E853" s="539">
        <f>F853+G853+H853</f>
        <v>0</v>
      </c>
      <c r="F853" s="526"/>
      <c r="G853" s="272"/>
      <c r="H853" s="272"/>
      <c r="I853" s="526"/>
      <c r="J853" s="272"/>
      <c r="K853" s="272"/>
      <c r="L853" s="571">
        <f>I853+J853+K853</f>
        <v>0</v>
      </c>
      <c r="M853" s="270">
        <f t="shared" si="281"/>
      </c>
      <c r="N853" s="271"/>
      <c r="O853" s="493"/>
      <c r="P853" s="281"/>
      <c r="Q853" s="351">
        <f t="shared" si="282"/>
        <v>0</v>
      </c>
      <c r="R853" s="494">
        <f>O853+P853-Q853</f>
        <v>0</v>
      </c>
      <c r="S853" s="271"/>
      <c r="T853" s="493"/>
      <c r="U853" s="281"/>
      <c r="V853" s="501">
        <f>+IF(+(O853+P853)&gt;=L853,+P853,+(+L853-O853))</f>
        <v>0</v>
      </c>
      <c r="W853" s="351">
        <f>T853+U853-V853</f>
        <v>0</v>
      </c>
      <c r="X853" s="281"/>
      <c r="Y853" s="281"/>
      <c r="Z853" s="282"/>
      <c r="AA853" s="349">
        <f t="shared" si="283"/>
        <v>0</v>
      </c>
    </row>
    <row r="854" spans="1:27" ht="18.75" thickBot="1">
      <c r="A854" s="290">
        <v>735</v>
      </c>
      <c r="B854" s="184">
        <v>5700</v>
      </c>
      <c r="C854" s="897" t="s">
        <v>1224</v>
      </c>
      <c r="D854" s="898"/>
      <c r="E854" s="848">
        <f aca="true" t="shared" si="310" ref="E854:L854">SUM(E855:E857)</f>
        <v>0</v>
      </c>
      <c r="F854" s="565">
        <f t="shared" si="310"/>
        <v>0</v>
      </c>
      <c r="G854" s="505">
        <f t="shared" si="310"/>
        <v>0</v>
      </c>
      <c r="H854" s="505">
        <f>SUM(H855:H857)</f>
        <v>0</v>
      </c>
      <c r="I854" s="565">
        <f t="shared" si="310"/>
        <v>0</v>
      </c>
      <c r="J854" s="505">
        <f t="shared" si="310"/>
        <v>0</v>
      </c>
      <c r="K854" s="505">
        <f t="shared" si="310"/>
        <v>0</v>
      </c>
      <c r="L854" s="505">
        <f t="shared" si="310"/>
        <v>0</v>
      </c>
      <c r="M854" s="270">
        <f t="shared" si="281"/>
      </c>
      <c r="N854" s="271"/>
      <c r="O854" s="369">
        <f>SUM(O855:O857)</f>
        <v>0</v>
      </c>
      <c r="P854" s="370">
        <f>SUM(P855:P857)</f>
        <v>0</v>
      </c>
      <c r="Q854" s="506">
        <f>SUM(Q855:Q856)</f>
        <v>0</v>
      </c>
      <c r="R854" s="507">
        <f>SUM(R855:R857)</f>
        <v>0</v>
      </c>
      <c r="S854" s="271"/>
      <c r="T854" s="369">
        <f>SUM(T855:T857)</f>
        <v>0</v>
      </c>
      <c r="U854" s="370">
        <f>SUM(U855:U857)</f>
        <v>0</v>
      </c>
      <c r="V854" s="370">
        <f>SUM(V855:V857)</f>
        <v>0</v>
      </c>
      <c r="W854" s="370">
        <f>SUM(W855:W857)</f>
        <v>0</v>
      </c>
      <c r="X854" s="370">
        <f>SUM(X855:X857)</f>
        <v>0</v>
      </c>
      <c r="Y854" s="370">
        <f>SUM(Y855:Y856)</f>
        <v>0</v>
      </c>
      <c r="Z854" s="507">
        <f>SUM(Z855:Z857)</f>
        <v>0</v>
      </c>
      <c r="AA854" s="349">
        <f t="shared" si="283"/>
        <v>0</v>
      </c>
    </row>
    <row r="855" spans="1:27" ht="18.75" thickBot="1">
      <c r="A855" s="290">
        <v>740</v>
      </c>
      <c r="B855" s="185"/>
      <c r="C855" s="186">
        <v>5701</v>
      </c>
      <c r="D855" s="187" t="s">
        <v>1225</v>
      </c>
      <c r="E855" s="539">
        <f>F855+G855+H855</f>
        <v>0</v>
      </c>
      <c r="F855" s="566"/>
      <c r="G855" s="508"/>
      <c r="H855" s="508"/>
      <c r="I855" s="566"/>
      <c r="J855" s="508"/>
      <c r="K855" s="508"/>
      <c r="L855" s="571">
        <f>I855+J855+K855</f>
        <v>0</v>
      </c>
      <c r="M855" s="270">
        <f t="shared" si="281"/>
      </c>
      <c r="N855" s="271"/>
      <c r="O855" s="509"/>
      <c r="P855" s="510"/>
      <c r="Q855" s="373">
        <f t="shared" si="282"/>
        <v>0</v>
      </c>
      <c r="R855" s="494">
        <f>O855+P855-Q855</f>
        <v>0</v>
      </c>
      <c r="S855" s="271"/>
      <c r="T855" s="509"/>
      <c r="U855" s="510"/>
      <c r="V855" s="501">
        <f>+IF(+(O855+P855)&gt;=L855,+P855,+(+L855-O855))</f>
        <v>0</v>
      </c>
      <c r="W855" s="351">
        <f>T855+U855-V855</f>
        <v>0</v>
      </c>
      <c r="X855" s="510"/>
      <c r="Y855" s="510"/>
      <c r="Z855" s="282"/>
      <c r="AA855" s="349">
        <f t="shared" si="283"/>
        <v>0</v>
      </c>
    </row>
    <row r="856" spans="1:27" ht="18.75" thickBot="1">
      <c r="A856" s="290">
        <v>745</v>
      </c>
      <c r="B856" s="185"/>
      <c r="C856" s="190">
        <v>5702</v>
      </c>
      <c r="D856" s="191" t="s">
        <v>1226</v>
      </c>
      <c r="E856" s="539">
        <f>F856+G856+H856</f>
        <v>0</v>
      </c>
      <c r="F856" s="566"/>
      <c r="G856" s="508"/>
      <c r="H856" s="508"/>
      <c r="I856" s="566"/>
      <c r="J856" s="508"/>
      <c r="K856" s="508"/>
      <c r="L856" s="571">
        <f>I856+J856+K856</f>
        <v>0</v>
      </c>
      <c r="M856" s="270">
        <f t="shared" si="281"/>
      </c>
      <c r="N856" s="271"/>
      <c r="O856" s="509"/>
      <c r="P856" s="510"/>
      <c r="Q856" s="373">
        <f t="shared" si="282"/>
        <v>0</v>
      </c>
      <c r="R856" s="494">
        <f>O856+P856-Q856</f>
        <v>0</v>
      </c>
      <c r="S856" s="271"/>
      <c r="T856" s="509"/>
      <c r="U856" s="510"/>
      <c r="V856" s="501">
        <f>+IF(+(O856+P856)&gt;=L856,+P856,+(+L856-O856))</f>
        <v>0</v>
      </c>
      <c r="W856" s="351">
        <f>T856+U856-V856</f>
        <v>0</v>
      </c>
      <c r="X856" s="510"/>
      <c r="Y856" s="510"/>
      <c r="Z856" s="282"/>
      <c r="AA856" s="349">
        <f t="shared" si="283"/>
        <v>0</v>
      </c>
    </row>
    <row r="857" spans="1:27" ht="18.75" thickBot="1">
      <c r="A857" s="289">
        <v>750</v>
      </c>
      <c r="B857" s="139"/>
      <c r="C857" s="192">
        <v>4071</v>
      </c>
      <c r="D857" s="545" t="s">
        <v>1227</v>
      </c>
      <c r="E857" s="539">
        <f>F857+G857+H857</f>
        <v>0</v>
      </c>
      <c r="F857" s="534"/>
      <c r="G857" s="304"/>
      <c r="H857" s="304"/>
      <c r="I857" s="534"/>
      <c r="J857" s="304"/>
      <c r="K857" s="304"/>
      <c r="L857" s="571">
        <f>I857+J857+K857</f>
        <v>0</v>
      </c>
      <c r="M857" s="270">
        <f t="shared" si="281"/>
      </c>
      <c r="N857" s="271"/>
      <c r="O857" s="375"/>
      <c r="P857" s="357"/>
      <c r="Q857" s="357"/>
      <c r="R857" s="511"/>
      <c r="S857" s="271"/>
      <c r="T857" s="352"/>
      <c r="U857" s="357"/>
      <c r="V857" s="357"/>
      <c r="W857" s="357"/>
      <c r="X857" s="357"/>
      <c r="Y857" s="357"/>
      <c r="Z857" s="495"/>
      <c r="AA857" s="349">
        <f t="shared" si="283"/>
        <v>0</v>
      </c>
    </row>
    <row r="858" spans="1:27" ht="36" customHeight="1">
      <c r="A858" s="290">
        <v>755</v>
      </c>
      <c r="B858" s="182"/>
      <c r="C858" s="193"/>
      <c r="D858" s="377"/>
      <c r="E858" s="276"/>
      <c r="F858" s="276"/>
      <c r="G858" s="276"/>
      <c r="H858" s="276"/>
      <c r="I858" s="276"/>
      <c r="J858" s="276"/>
      <c r="K858" s="276"/>
      <c r="L858" s="277"/>
      <c r="M858" s="270">
        <f t="shared" si="281"/>
      </c>
      <c r="N858" s="271"/>
      <c r="O858" s="512"/>
      <c r="P858" s="513"/>
      <c r="Q858" s="364"/>
      <c r="R858" s="365"/>
      <c r="S858" s="271"/>
      <c r="T858" s="512"/>
      <c r="U858" s="513"/>
      <c r="V858" s="364"/>
      <c r="W858" s="364"/>
      <c r="X858" s="513"/>
      <c r="Y858" s="364"/>
      <c r="Z858" s="365"/>
      <c r="AA858" s="365"/>
    </row>
    <row r="859" spans="1:27" ht="18.75" thickBot="1">
      <c r="A859" s="290">
        <v>760</v>
      </c>
      <c r="B859" s="514">
        <v>98</v>
      </c>
      <c r="C859" s="899" t="s">
        <v>1228</v>
      </c>
      <c r="D859" s="870"/>
      <c r="E859" s="539">
        <f>F859+G859</f>
        <v>0</v>
      </c>
      <c r="F859" s="528"/>
      <c r="G859" s="285"/>
      <c r="H859" s="285"/>
      <c r="I859" s="528"/>
      <c r="J859" s="285"/>
      <c r="K859" s="285"/>
      <c r="L859" s="571">
        <f>I859+J859+K859</f>
        <v>0</v>
      </c>
      <c r="M859" s="270">
        <f t="shared" si="281"/>
      </c>
      <c r="N859" s="271"/>
      <c r="O859" s="500"/>
      <c r="P859" s="283"/>
      <c r="Q859" s="355">
        <f t="shared" si="282"/>
        <v>0</v>
      </c>
      <c r="R859" s="494">
        <f>O859+P859-Q859</f>
        <v>0</v>
      </c>
      <c r="S859" s="271"/>
      <c r="T859" s="500"/>
      <c r="U859" s="283"/>
      <c r="V859" s="501">
        <f>+IF(+(O859+P859)&gt;=L859,+P859,+(+L859-O859))</f>
        <v>0</v>
      </c>
      <c r="W859" s="351">
        <f>T859+U859-V859</f>
        <v>0</v>
      </c>
      <c r="X859" s="283"/>
      <c r="Y859" s="283"/>
      <c r="Z859" s="282"/>
      <c r="AA859" s="349">
        <f t="shared" si="283"/>
        <v>0</v>
      </c>
    </row>
    <row r="860" spans="1:27" ht="15.75">
      <c r="A860" s="289">
        <v>765</v>
      </c>
      <c r="B860" s="194"/>
      <c r="C860" s="379" t="s">
        <v>1229</v>
      </c>
      <c r="D860" s="380"/>
      <c r="E860" s="460"/>
      <c r="F860" s="460"/>
      <c r="G860" s="460"/>
      <c r="H860" s="460"/>
      <c r="I860" s="460"/>
      <c r="J860" s="460"/>
      <c r="K860" s="460"/>
      <c r="L860" s="381"/>
      <c r="M860" s="270">
        <f t="shared" si="281"/>
      </c>
      <c r="N860" s="271"/>
      <c r="O860" s="382"/>
      <c r="P860" s="383"/>
      <c r="Q860" s="383"/>
      <c r="R860" s="384"/>
      <c r="S860" s="271"/>
      <c r="T860" s="382"/>
      <c r="U860" s="383"/>
      <c r="V860" s="383"/>
      <c r="W860" s="383"/>
      <c r="X860" s="383"/>
      <c r="Y860" s="383"/>
      <c r="Z860" s="384"/>
      <c r="AA860" s="384"/>
    </row>
    <row r="861" spans="1:27" ht="15.75">
      <c r="A861" s="289">
        <v>775</v>
      </c>
      <c r="B861" s="194"/>
      <c r="C861" s="385" t="s">
        <v>1230</v>
      </c>
      <c r="D861" s="377"/>
      <c r="E861" s="448"/>
      <c r="F861" s="448"/>
      <c r="G861" s="448"/>
      <c r="H861" s="448"/>
      <c r="I861" s="448"/>
      <c r="J861" s="448"/>
      <c r="K861" s="448"/>
      <c r="L861" s="342"/>
      <c r="M861" s="270">
        <f t="shared" si="281"/>
      </c>
      <c r="N861" s="271"/>
      <c r="O861" s="386"/>
      <c r="P861" s="387"/>
      <c r="Q861" s="387"/>
      <c r="R861" s="388"/>
      <c r="S861" s="271"/>
      <c r="T861" s="386"/>
      <c r="U861" s="387"/>
      <c r="V861" s="387"/>
      <c r="W861" s="387"/>
      <c r="X861" s="387"/>
      <c r="Y861" s="387"/>
      <c r="Z861" s="388"/>
      <c r="AA861" s="388"/>
    </row>
    <row r="862" spans="1:27" ht="16.5" thickBot="1">
      <c r="A862" s="290">
        <v>780</v>
      </c>
      <c r="B862" s="195"/>
      <c r="C862" s="389" t="s">
        <v>1231</v>
      </c>
      <c r="D862" s="390"/>
      <c r="E862" s="461"/>
      <c r="F862" s="461"/>
      <c r="G862" s="461"/>
      <c r="H862" s="461"/>
      <c r="I862" s="461"/>
      <c r="J862" s="461"/>
      <c r="K862" s="461"/>
      <c r="L862" s="344"/>
      <c r="M862" s="270">
        <f t="shared" si="281"/>
      </c>
      <c r="N862" s="271"/>
      <c r="O862" s="391"/>
      <c r="P862" s="392"/>
      <c r="Q862" s="392"/>
      <c r="R862" s="393"/>
      <c r="S862" s="271"/>
      <c r="T862" s="391"/>
      <c r="U862" s="392"/>
      <c r="V862" s="392"/>
      <c r="W862" s="392"/>
      <c r="X862" s="392"/>
      <c r="Y862" s="392"/>
      <c r="Z862" s="393"/>
      <c r="AA862" s="393"/>
    </row>
    <row r="863" spans="1:27" ht="18.75" thickBot="1">
      <c r="A863" s="290">
        <v>785</v>
      </c>
      <c r="B863" s="196"/>
      <c r="C863" s="165" t="s">
        <v>1462</v>
      </c>
      <c r="D863" s="197" t="s">
        <v>1232</v>
      </c>
      <c r="E863" s="307">
        <f aca="true" t="shared" si="311" ref="E863:L863">SUM(E751,E754,E760,E766,E767,E785,E789,E795,E798,E799,E800,E801,E802,E809,E816,E817,E818,E819,E826,E830,E831,E832,E833,E836,E837,E845,E848,E849,E854)+E859</f>
        <v>1312208</v>
      </c>
      <c r="F863" s="307">
        <f t="shared" si="311"/>
        <v>1312208</v>
      </c>
      <c r="G863" s="307">
        <f t="shared" si="311"/>
        <v>0</v>
      </c>
      <c r="H863" s="307">
        <f>SUM(H751,H754,H760,H766,H767,H785,H789,H795,H798,H799,H800,H801,H802,H809,H816,H817,H818,H819,H826,H830,H831,H832,H833,H836,H837,H845,H848,H849,H854)+H859</f>
        <v>0</v>
      </c>
      <c r="I863" s="307">
        <f t="shared" si="311"/>
        <v>1312208</v>
      </c>
      <c r="J863" s="307">
        <f t="shared" si="311"/>
        <v>0</v>
      </c>
      <c r="K863" s="307">
        <f t="shared" si="311"/>
        <v>0</v>
      </c>
      <c r="L863" s="307">
        <f t="shared" si="311"/>
        <v>1312208</v>
      </c>
      <c r="M863" s="270">
        <f>(IF($E863&lt;&gt;0,$M$2,IF($L863&lt;&gt;0,$M$2,"")))</f>
        <v>1</v>
      </c>
      <c r="N863" s="515" t="str">
        <f>LEFT(C748,1)</f>
        <v>6</v>
      </c>
      <c r="O863" s="307">
        <f>SUM(O751,O754,O760,O766,O767,O785,O789,O795,O798,O799,O800,O801,O802,O809,O816,O817,O818,O819,O826,O830,O831,O832,O833,O836,O837,O845,O848,O849,O854)+O859</f>
        <v>0</v>
      </c>
      <c r="P863" s="307">
        <f>SUM(P751,P754,P760,P766,P767,P785,P789,P795,P798,P799,P800,P801,P802,P809,P816,P817,P818,P819,P826,P830,P831,P832,P833,P836,P837,P845,P848,P849,P854)+P859</f>
        <v>0</v>
      </c>
      <c r="Q863" s="307">
        <f>SUM(Q751,Q754,Q760,Q766,Q767,Q785,Q789,Q795,Q798,Q799,Q800,Q801,Q802,Q809,Q816,Q817,Q818,Q819,Q826,Q830,Q831,Q832,Q833,Q836,Q837,Q845,Q848,Q849,Q854)+Q859</f>
        <v>1312208</v>
      </c>
      <c r="R863" s="307">
        <f>SUM(R751,R754,R760,R766,R767,R785,R789,R795,R798,R799,R800,R801,R802,R809,R816,R817,R818,R819,R826,R830,R831,R832,R833,R836,R837,R845,R848,R849,R854)+R859</f>
        <v>-1312208</v>
      </c>
      <c r="S863" s="244"/>
      <c r="T863" s="307">
        <f aca="true" t="shared" si="312" ref="T863:Y863">SUM(T751,T754,T760,T766,T767,T785,T789,T795,T798,T799,T800,T801,T802,T809,T816,T817,T818,T819,T826,T830,T831,T832,T833,T836,T837,T845,T848,T849,T854)+T859</f>
        <v>0</v>
      </c>
      <c r="U863" s="307">
        <f t="shared" si="312"/>
        <v>0</v>
      </c>
      <c r="V863" s="307">
        <f t="shared" si="312"/>
        <v>1312208</v>
      </c>
      <c r="W863" s="307">
        <f t="shared" si="312"/>
        <v>-1312208</v>
      </c>
      <c r="X863" s="307">
        <f t="shared" si="312"/>
        <v>0</v>
      </c>
      <c r="Y863" s="307">
        <f t="shared" si="312"/>
        <v>0</v>
      </c>
      <c r="Z863" s="307">
        <f>SUM(Z751,Z754,Z760,Z766,Z767,Z785,Z789,Z795,Z798,Z799,Z800,Z801,Z802,Z809,Z816,Z817,Z818,Z819,Z826,Z830,Z831,Z832,Z833,Z836,Z837,Z845,Z848,Z849,Z854)+Z859</f>
        <v>0</v>
      </c>
      <c r="AA863" s="349">
        <f>W863-X863-Y863-Z863</f>
        <v>-1312208</v>
      </c>
    </row>
    <row r="864" spans="1:27" ht="15.75">
      <c r="A864" s="290">
        <v>790</v>
      </c>
      <c r="B864" s="811" t="s">
        <v>129</v>
      </c>
      <c r="C864" s="198"/>
      <c r="L864" s="241"/>
      <c r="M864" s="243">
        <f>(IF($E863&lt;&gt;0,$M$2,IF($L863&lt;&gt;0,$M$2,"")))</f>
        <v>1</v>
      </c>
      <c r="S864" s="467"/>
      <c r="AA864" s="467"/>
    </row>
    <row r="865" spans="1:27" ht="15">
      <c r="A865" s="290">
        <v>795</v>
      </c>
      <c r="B865" s="457"/>
      <c r="C865" s="457"/>
      <c r="D865" s="458"/>
      <c r="E865" s="457"/>
      <c r="F865" s="457"/>
      <c r="G865" s="457"/>
      <c r="H865" s="457"/>
      <c r="I865" s="457"/>
      <c r="J865" s="457"/>
      <c r="K865" s="457"/>
      <c r="L865" s="459"/>
      <c r="M865" s="243">
        <f>(IF($E863&lt;&gt;0,$M$2,IF($L863&lt;&gt;0,$M$2,"")))</f>
        <v>1</v>
      </c>
      <c r="O865" s="457"/>
      <c r="P865" s="457"/>
      <c r="Q865" s="459"/>
      <c r="R865" s="459"/>
      <c r="S865" s="459"/>
      <c r="T865" s="457"/>
      <c r="U865" s="457"/>
      <c r="V865" s="459"/>
      <c r="W865" s="459"/>
      <c r="X865" s="457"/>
      <c r="Y865" s="459"/>
      <c r="Z865" s="459"/>
      <c r="AA865" s="459"/>
    </row>
    <row r="866" spans="1:27" ht="15">
      <c r="A866" s="289">
        <v>805</v>
      </c>
      <c r="E866" s="309"/>
      <c r="F866" s="309"/>
      <c r="G866" s="309"/>
      <c r="H866" s="309"/>
      <c r="I866" s="309"/>
      <c r="J866" s="309"/>
      <c r="K866" s="309"/>
      <c r="L866" s="315"/>
      <c r="M866" s="243">
        <f>(IF($E996&lt;&gt;0,$M$2,IF($L996&lt;&gt;0,$M$2,"")))</f>
        <v>1</v>
      </c>
      <c r="O866" s="309"/>
      <c r="P866" s="309"/>
      <c r="Q866" s="315"/>
      <c r="R866" s="315"/>
      <c r="S866" s="315"/>
      <c r="T866" s="309"/>
      <c r="U866" s="309"/>
      <c r="V866" s="315"/>
      <c r="W866" s="315"/>
      <c r="X866" s="309"/>
      <c r="Y866" s="315"/>
      <c r="Z866" s="315"/>
      <c r="AA866" s="467"/>
    </row>
    <row r="867" spans="1:27" ht="15">
      <c r="A867" s="290">
        <v>810</v>
      </c>
      <c r="C867" s="249"/>
      <c r="D867" s="250"/>
      <c r="E867" s="309"/>
      <c r="F867" s="309"/>
      <c r="G867" s="309"/>
      <c r="H867" s="309"/>
      <c r="I867" s="309"/>
      <c r="J867" s="309"/>
      <c r="K867" s="309"/>
      <c r="L867" s="315"/>
      <c r="M867" s="243">
        <f>(IF($E996&lt;&gt;0,$M$2,IF($L996&lt;&gt;0,$M$2,"")))</f>
        <v>1</v>
      </c>
      <c r="O867" s="309"/>
      <c r="P867" s="309"/>
      <c r="Q867" s="315"/>
      <c r="R867" s="315"/>
      <c r="S867" s="315"/>
      <c r="T867" s="309"/>
      <c r="U867" s="309"/>
      <c r="V867" s="315"/>
      <c r="W867" s="315"/>
      <c r="X867" s="309"/>
      <c r="Y867" s="315"/>
      <c r="Z867" s="315"/>
      <c r="AA867" s="467"/>
    </row>
    <row r="868" spans="1:27" ht="15">
      <c r="A868" s="290">
        <v>815</v>
      </c>
      <c r="B868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868" s="880"/>
      <c r="D868" s="880"/>
      <c r="E868" s="309"/>
      <c r="F868" s="309"/>
      <c r="G868" s="309"/>
      <c r="H868" s="309"/>
      <c r="I868" s="309"/>
      <c r="J868" s="309"/>
      <c r="K868" s="309"/>
      <c r="L868" s="315"/>
      <c r="M868" s="243">
        <f>(IF($E996&lt;&gt;0,$M$2,IF($L996&lt;&gt;0,$M$2,"")))</f>
        <v>1</v>
      </c>
      <c r="O868" s="309"/>
      <c r="P868" s="309"/>
      <c r="Q868" s="315"/>
      <c r="R868" s="315"/>
      <c r="S868" s="315"/>
      <c r="T868" s="309"/>
      <c r="U868" s="309"/>
      <c r="V868" s="315"/>
      <c r="W868" s="315"/>
      <c r="X868" s="309"/>
      <c r="Y868" s="315"/>
      <c r="Z868" s="315"/>
      <c r="AA868" s="467"/>
    </row>
    <row r="869" spans="1:27" ht="15">
      <c r="A869" s="296">
        <v>525</v>
      </c>
      <c r="C869" s="249"/>
      <c r="D869" s="250"/>
      <c r="E869" s="310" t="s">
        <v>947</v>
      </c>
      <c r="F869" s="310" t="s">
        <v>1765</v>
      </c>
      <c r="G869" s="309"/>
      <c r="H869" s="309"/>
      <c r="I869" s="309"/>
      <c r="J869" s="309"/>
      <c r="K869" s="309"/>
      <c r="L869" s="315"/>
      <c r="M869" s="243">
        <f>(IF($E996&lt;&gt;0,$M$2,IF($L996&lt;&gt;0,$M$2,"")))</f>
        <v>1</v>
      </c>
      <c r="O869" s="309"/>
      <c r="P869" s="309"/>
      <c r="Q869" s="315"/>
      <c r="R869" s="315"/>
      <c r="S869" s="315"/>
      <c r="T869" s="309"/>
      <c r="U869" s="309"/>
      <c r="V869" s="315"/>
      <c r="W869" s="315"/>
      <c r="X869" s="309"/>
      <c r="Y869" s="315"/>
      <c r="Z869" s="315"/>
      <c r="AA869" s="467"/>
    </row>
    <row r="870" spans="1:27" ht="15.75">
      <c r="A870" s="289">
        <v>820</v>
      </c>
      <c r="B870" s="879">
        <f>$B$9</f>
        <v>0</v>
      </c>
      <c r="C870" s="880"/>
      <c r="D870" s="880"/>
      <c r="E870" s="311">
        <f>$E$9</f>
        <v>42005</v>
      </c>
      <c r="F870" s="312">
        <f>$F$9</f>
        <v>42369</v>
      </c>
      <c r="G870" s="309"/>
      <c r="H870" s="309"/>
      <c r="I870" s="309"/>
      <c r="J870" s="309"/>
      <c r="K870" s="309"/>
      <c r="L870" s="315"/>
      <c r="M870" s="243">
        <f>(IF($E996&lt;&gt;0,$M$2,IF($L996&lt;&gt;0,$M$2,"")))</f>
        <v>1</v>
      </c>
      <c r="O870" s="309"/>
      <c r="P870" s="309"/>
      <c r="Q870" s="315"/>
      <c r="R870" s="315"/>
      <c r="S870" s="315"/>
      <c r="T870" s="309"/>
      <c r="U870" s="309"/>
      <c r="V870" s="315"/>
      <c r="W870" s="315"/>
      <c r="X870" s="309"/>
      <c r="Y870" s="315"/>
      <c r="Z870" s="315"/>
      <c r="AA870" s="467"/>
    </row>
    <row r="871" spans="1:27" ht="15">
      <c r="A871" s="290">
        <v>821</v>
      </c>
      <c r="B871" s="253" t="str">
        <f>$B$10</f>
        <v>(наименование на разпоредителя с бюджет)</v>
      </c>
      <c r="E871" s="309"/>
      <c r="F871" s="313"/>
      <c r="G871" s="309"/>
      <c r="H871" s="309"/>
      <c r="I871" s="309"/>
      <c r="J871" s="309"/>
      <c r="K871" s="309"/>
      <c r="L871" s="315"/>
      <c r="M871" s="243">
        <f>(IF($E996&lt;&gt;0,$M$2,IF($L996&lt;&gt;0,$M$2,"")))</f>
        <v>1</v>
      </c>
      <c r="O871" s="309"/>
      <c r="P871" s="309"/>
      <c r="Q871" s="315"/>
      <c r="R871" s="315"/>
      <c r="S871" s="315"/>
      <c r="T871" s="309"/>
      <c r="U871" s="309"/>
      <c r="V871" s="315"/>
      <c r="W871" s="315"/>
      <c r="X871" s="309"/>
      <c r="Y871" s="315"/>
      <c r="Z871" s="315"/>
      <c r="AA871" s="467"/>
    </row>
    <row r="872" spans="1:27" ht="15.75" thickBot="1">
      <c r="A872" s="290">
        <v>822</v>
      </c>
      <c r="B872" s="253"/>
      <c r="E872" s="314"/>
      <c r="F872" s="309"/>
      <c r="G872" s="309"/>
      <c r="H872" s="309"/>
      <c r="I872" s="309"/>
      <c r="J872" s="309"/>
      <c r="K872" s="309"/>
      <c r="L872" s="315"/>
      <c r="M872" s="243">
        <f>(IF($E996&lt;&gt;0,$M$2,IF($L996&lt;&gt;0,$M$2,"")))</f>
        <v>1</v>
      </c>
      <c r="O872" s="309"/>
      <c r="P872" s="309"/>
      <c r="Q872" s="315"/>
      <c r="R872" s="315"/>
      <c r="S872" s="315"/>
      <c r="T872" s="309"/>
      <c r="U872" s="309"/>
      <c r="V872" s="315"/>
      <c r="W872" s="315"/>
      <c r="X872" s="309"/>
      <c r="Y872" s="315"/>
      <c r="Z872" s="315"/>
      <c r="AA872" s="467"/>
    </row>
    <row r="873" spans="1:27" ht="17.25" thickBot="1" thickTop="1">
      <c r="A873" s="290">
        <v>823</v>
      </c>
      <c r="B873" s="879" t="str">
        <f>$B$12</f>
        <v>Криводол</v>
      </c>
      <c r="C873" s="880"/>
      <c r="D873" s="880"/>
      <c r="E873" s="309" t="s">
        <v>948</v>
      </c>
      <c r="F873" s="316" t="str">
        <f>$F$12</f>
        <v>5606</v>
      </c>
      <c r="G873" s="309"/>
      <c r="H873" s="309"/>
      <c r="I873" s="309"/>
      <c r="J873" s="309"/>
      <c r="K873" s="309"/>
      <c r="L873" s="315"/>
      <c r="M873" s="243">
        <f>(IF($E996&lt;&gt;0,$M$2,IF($L996&lt;&gt;0,$M$2,"")))</f>
        <v>1</v>
      </c>
      <c r="O873" s="309"/>
      <c r="P873" s="309"/>
      <c r="Q873" s="315"/>
      <c r="R873" s="315"/>
      <c r="S873" s="315"/>
      <c r="T873" s="309"/>
      <c r="U873" s="309"/>
      <c r="V873" s="315"/>
      <c r="W873" s="315"/>
      <c r="X873" s="309"/>
      <c r="Y873" s="315"/>
      <c r="Z873" s="315"/>
      <c r="AA873" s="467"/>
    </row>
    <row r="874" spans="1:27" ht="16.5" thickBot="1" thickTop="1">
      <c r="A874" s="290">
        <v>825</v>
      </c>
      <c r="B874" s="253" t="str">
        <f>$B$13</f>
        <v>(наименование на първостепенния разпоредител с бюджет)</v>
      </c>
      <c r="E874" s="314" t="s">
        <v>949</v>
      </c>
      <c r="F874" s="309"/>
      <c r="G874" s="309"/>
      <c r="H874" s="309"/>
      <c r="I874" s="309"/>
      <c r="J874" s="309"/>
      <c r="K874" s="309"/>
      <c r="L874" s="315"/>
      <c r="M874" s="243">
        <f>(IF($E996&lt;&gt;0,$M$2,IF($L996&lt;&gt;0,$M$2,"")))</f>
        <v>1</v>
      </c>
      <c r="O874" s="309"/>
      <c r="P874" s="309"/>
      <c r="Q874" s="315"/>
      <c r="R874" s="315"/>
      <c r="S874" s="315"/>
      <c r="T874" s="309"/>
      <c r="U874" s="309"/>
      <c r="V874" s="315"/>
      <c r="W874" s="315"/>
      <c r="X874" s="309"/>
      <c r="Y874" s="315"/>
      <c r="Z874" s="315"/>
      <c r="AA874" s="467"/>
    </row>
    <row r="875" spans="1:27" ht="19.5" thickBot="1" thickTop="1">
      <c r="A875" s="290"/>
      <c r="B875" s="253"/>
      <c r="D875" s="517" t="str">
        <f>$D$17</f>
        <v>Код на сметка :</v>
      </c>
      <c r="E875" s="316">
        <f>$E$17</f>
        <v>42</v>
      </c>
      <c r="F875" s="308"/>
      <c r="G875" s="308"/>
      <c r="H875" s="308"/>
      <c r="I875" s="308"/>
      <c r="J875" s="308"/>
      <c r="K875" s="308"/>
      <c r="L875" s="448"/>
      <c r="M875" s="243">
        <f>(IF($E996&lt;&gt;0,$M$2,IF($L996&lt;&gt;0,$M$2,"")))</f>
        <v>1</v>
      </c>
      <c r="O875" s="309"/>
      <c r="P875" s="309"/>
      <c r="Q875" s="315"/>
      <c r="R875" s="315"/>
      <c r="S875" s="315"/>
      <c r="T875" s="309"/>
      <c r="U875" s="309"/>
      <c r="V875" s="315"/>
      <c r="W875" s="315"/>
      <c r="X875" s="309"/>
      <c r="Y875" s="315"/>
      <c r="Z875" s="315"/>
      <c r="AA875" s="467"/>
    </row>
    <row r="876" spans="1:27" ht="17.25" thickBot="1" thickTop="1">
      <c r="A876" s="290"/>
      <c r="C876" s="249"/>
      <c r="D876" s="250"/>
      <c r="E876" s="309"/>
      <c r="F876" s="314"/>
      <c r="G876" s="314"/>
      <c r="H876" s="314"/>
      <c r="I876" s="314"/>
      <c r="J876" s="314"/>
      <c r="K876" s="314"/>
      <c r="L876" s="318" t="s">
        <v>950</v>
      </c>
      <c r="M876" s="243">
        <f>(IF($E996&lt;&gt;0,$M$2,IF($L996&lt;&gt;0,$M$2,"")))</f>
        <v>1</v>
      </c>
      <c r="O876" s="317" t="s">
        <v>197</v>
      </c>
      <c r="P876" s="309"/>
      <c r="Q876" s="315"/>
      <c r="R876" s="318" t="s">
        <v>950</v>
      </c>
      <c r="S876" s="315"/>
      <c r="T876" s="317" t="s">
        <v>198</v>
      </c>
      <c r="U876" s="309"/>
      <c r="V876" s="315"/>
      <c r="W876" s="318" t="s">
        <v>950</v>
      </c>
      <c r="X876" s="309"/>
      <c r="Y876" s="315"/>
      <c r="Z876" s="318" t="s">
        <v>950</v>
      </c>
      <c r="AA876" s="467"/>
    </row>
    <row r="877" spans="1:27" ht="18.75" thickBot="1">
      <c r="A877" s="290"/>
      <c r="B877" s="745"/>
      <c r="C877" s="462"/>
      <c r="D877" s="736" t="s">
        <v>1271</v>
      </c>
      <c r="E877" s="925" t="s">
        <v>1819</v>
      </c>
      <c r="F877" s="926"/>
      <c r="G877" s="926"/>
      <c r="H877" s="927"/>
      <c r="I877" s="928" t="s">
        <v>1820</v>
      </c>
      <c r="J877" s="929"/>
      <c r="K877" s="929"/>
      <c r="L877" s="930"/>
      <c r="M877" s="243">
        <f>(IF($E996&lt;&gt;0,$M$2,IF($L996&lt;&gt;0,$M$2,"")))</f>
        <v>1</v>
      </c>
      <c r="O877" s="913" t="s">
        <v>1831</v>
      </c>
      <c r="P877" s="913" t="s">
        <v>1832</v>
      </c>
      <c r="Q877" s="911" t="s">
        <v>1833</v>
      </c>
      <c r="R877" s="911" t="s">
        <v>199</v>
      </c>
      <c r="S877" s="244"/>
      <c r="T877" s="911" t="s">
        <v>1834</v>
      </c>
      <c r="U877" s="911" t="s">
        <v>1835</v>
      </c>
      <c r="V877" s="911" t="s">
        <v>1836</v>
      </c>
      <c r="W877" s="911" t="s">
        <v>200</v>
      </c>
      <c r="X877" s="475" t="s">
        <v>201</v>
      </c>
      <c r="Y877" s="476"/>
      <c r="Z877" s="477"/>
      <c r="AA877" s="326"/>
    </row>
    <row r="878" spans="1:27" ht="55.5" customHeight="1" thickBot="1">
      <c r="A878" s="290"/>
      <c r="B878" s="204" t="s">
        <v>48</v>
      </c>
      <c r="C878" s="205" t="s">
        <v>952</v>
      </c>
      <c r="D878" s="746" t="s">
        <v>1272</v>
      </c>
      <c r="E878" s="840" t="s">
        <v>1821</v>
      </c>
      <c r="F878" s="841" t="s">
        <v>1694</v>
      </c>
      <c r="G878" s="841" t="s">
        <v>1695</v>
      </c>
      <c r="H878" s="841" t="s">
        <v>1693</v>
      </c>
      <c r="I878" s="839" t="s">
        <v>1694</v>
      </c>
      <c r="J878" s="839" t="s">
        <v>1695</v>
      </c>
      <c r="K878" s="839" t="s">
        <v>1693</v>
      </c>
      <c r="L878" s="847" t="s">
        <v>1265</v>
      </c>
      <c r="M878" s="243">
        <f>(IF($E996&lt;&gt;0,$M$2,IF($L996&lt;&gt;0,$M$2,"")))</f>
        <v>1</v>
      </c>
      <c r="O878" s="933"/>
      <c r="P878" s="934"/>
      <c r="Q878" s="933"/>
      <c r="R878" s="934"/>
      <c r="S878" s="244"/>
      <c r="T878" s="935"/>
      <c r="U878" s="935"/>
      <c r="V878" s="935"/>
      <c r="W878" s="935"/>
      <c r="X878" s="478">
        <v>2015</v>
      </c>
      <c r="Y878" s="478">
        <v>2016</v>
      </c>
      <c r="Z878" s="478" t="s">
        <v>1830</v>
      </c>
      <c r="AA878" s="479" t="s">
        <v>202</v>
      </c>
    </row>
    <row r="879" spans="1:27" ht="69" customHeight="1" thickBot="1">
      <c r="A879" s="290"/>
      <c r="B879" s="737"/>
      <c r="C879" s="462"/>
      <c r="D879" s="330" t="s">
        <v>1465</v>
      </c>
      <c r="E879" s="580" t="s">
        <v>203</v>
      </c>
      <c r="F879" s="331" t="s">
        <v>204</v>
      </c>
      <c r="G879" s="331" t="s">
        <v>1279</v>
      </c>
      <c r="H879" s="331" t="s">
        <v>1280</v>
      </c>
      <c r="I879" s="331" t="s">
        <v>1238</v>
      </c>
      <c r="J879" s="331" t="s">
        <v>1822</v>
      </c>
      <c r="K879" s="331" t="s">
        <v>1823</v>
      </c>
      <c r="L879" s="580" t="s">
        <v>1837</v>
      </c>
      <c r="M879" s="243">
        <f>(IF($E996&lt;&gt;0,$M$2,IF($L996&lt;&gt;0,$M$2,"")))</f>
        <v>1</v>
      </c>
      <c r="O879" s="332" t="s">
        <v>205</v>
      </c>
      <c r="P879" s="332" t="s">
        <v>206</v>
      </c>
      <c r="Q879" s="333" t="s">
        <v>207</v>
      </c>
      <c r="R879" s="333" t="s">
        <v>208</v>
      </c>
      <c r="S879" s="244"/>
      <c r="T879" s="735" t="s">
        <v>209</v>
      </c>
      <c r="U879" s="735" t="s">
        <v>210</v>
      </c>
      <c r="V879" s="735" t="s">
        <v>211</v>
      </c>
      <c r="W879" s="735" t="s">
        <v>212</v>
      </c>
      <c r="X879" s="735" t="s">
        <v>1235</v>
      </c>
      <c r="Y879" s="735" t="s">
        <v>1236</v>
      </c>
      <c r="Z879" s="735" t="s">
        <v>1237</v>
      </c>
      <c r="AA879" s="480" t="s">
        <v>1238</v>
      </c>
    </row>
    <row r="880" spans="1:27" ht="108.75" thickBot="1">
      <c r="A880" s="290"/>
      <c r="B880" s="261"/>
      <c r="C880" s="430"/>
      <c r="D880" s="430"/>
      <c r="E880" s="338"/>
      <c r="F880" s="430"/>
      <c r="G880" s="430"/>
      <c r="H880" s="430"/>
      <c r="I880" s="430"/>
      <c r="J880" s="430"/>
      <c r="K880" s="430"/>
      <c r="L880" s="338"/>
      <c r="M880" s="243">
        <f>(IF($E996&lt;&gt;0,$M$2,IF($L996&lt;&gt;0,$M$2,"")))</f>
        <v>1</v>
      </c>
      <c r="O880" s="481" t="s">
        <v>1239</v>
      </c>
      <c r="P880" s="481" t="s">
        <v>1239</v>
      </c>
      <c r="Q880" s="481" t="s">
        <v>1240</v>
      </c>
      <c r="R880" s="481" t="s">
        <v>1241</v>
      </c>
      <c r="S880" s="244"/>
      <c r="T880" s="481" t="s">
        <v>1239</v>
      </c>
      <c r="U880" s="481" t="s">
        <v>1239</v>
      </c>
      <c r="V880" s="481" t="s">
        <v>1273</v>
      </c>
      <c r="W880" s="481" t="s">
        <v>1243</v>
      </c>
      <c r="X880" s="481" t="s">
        <v>1239</v>
      </c>
      <c r="Y880" s="481" t="s">
        <v>1239</v>
      </c>
      <c r="Z880" s="481" t="s">
        <v>1239</v>
      </c>
      <c r="AA880" s="341" t="s">
        <v>1244</v>
      </c>
    </row>
    <row r="881" spans="1:27" ht="18.75" thickBot="1">
      <c r="A881" s="290"/>
      <c r="B881" s="745"/>
      <c r="C881" s="747">
        <f>VLOOKUP(D882,EBK_DEIN2,2,FALSE)</f>
        <v>6622</v>
      </c>
      <c r="D881" s="736" t="s">
        <v>1671</v>
      </c>
      <c r="E881" s="338"/>
      <c r="F881" s="430"/>
      <c r="G881" s="430"/>
      <c r="H881" s="430"/>
      <c r="I881" s="430"/>
      <c r="J881" s="430"/>
      <c r="K881" s="430"/>
      <c r="L881" s="338"/>
      <c r="M881" s="243">
        <f>(IF($E996&lt;&gt;0,$M$2,IF($L996&lt;&gt;0,$M$2,"")))</f>
        <v>1</v>
      </c>
      <c r="O881" s="482"/>
      <c r="P881" s="482"/>
      <c r="Q881" s="388"/>
      <c r="R881" s="483"/>
      <c r="S881" s="244"/>
      <c r="T881" s="482"/>
      <c r="U881" s="482"/>
      <c r="V881" s="388"/>
      <c r="W881" s="483"/>
      <c r="X881" s="482"/>
      <c r="Y881" s="388"/>
      <c r="Z881" s="483"/>
      <c r="AA881" s="484"/>
    </row>
    <row r="882" spans="1:27" ht="18">
      <c r="A882" s="290"/>
      <c r="B882" s="485"/>
      <c r="C882" s="264"/>
      <c r="D882" s="626" t="s">
        <v>1094</v>
      </c>
      <c r="E882" s="338"/>
      <c r="F882" s="430"/>
      <c r="G882" s="430"/>
      <c r="H882" s="430"/>
      <c r="I882" s="430"/>
      <c r="J882" s="430"/>
      <c r="K882" s="430"/>
      <c r="L882" s="338"/>
      <c r="M882" s="243">
        <f>(IF($E996&lt;&gt;0,$M$2,IF($L996&lt;&gt;0,$M$2,"")))</f>
        <v>1</v>
      </c>
      <c r="O882" s="482"/>
      <c r="P882" s="482"/>
      <c r="Q882" s="388"/>
      <c r="R882" s="486">
        <f>SUMIF(R885:R886,"&lt;0")+SUMIF(R888:R892,"&lt;0")+SUMIF(R894:R899,"&lt;0")+SUMIF(R901:R917,"&lt;0")+SUMIF(R923:R927,"&lt;0")+SUMIF(R929:R934,"&lt;0")+SUMIF(R936:R941,"&lt;0")+SUMIF(R949:R950,"&lt;0")+SUMIF(R953:R958,"&lt;0")+SUMIF(R960:R965,"&lt;0")+SUMIF(R969,"&lt;0")+SUMIF(R971:R977,"&lt;0")+SUMIF(R979:R981,"&lt;0")+SUMIF(R983:R986,"&lt;0")+SUMIF(R988:R989,"&lt;0")+SUMIF(R992,"&lt;0")</f>
        <v>-5393</v>
      </c>
      <c r="S882" s="244"/>
      <c r="T882" s="482"/>
      <c r="U882" s="482"/>
      <c r="V882" s="388"/>
      <c r="W882" s="486">
        <f>SUMIF(W885:W886,"&lt;0")+SUMIF(W888:W892,"&lt;0")+SUMIF(W894:W899,"&lt;0")+SUMIF(W901:W917,"&lt;0")+SUMIF(W923:W927,"&lt;0")+SUMIF(W929:W934,"&lt;0")+SUMIF(W936:W941,"&lt;0")+SUMIF(W949:W950,"&lt;0")+SUMIF(W953:W958,"&lt;0")+SUMIF(W960:W965,"&lt;0")+SUMIF(W969,"&lt;0")+SUMIF(W971:W977,"&lt;0")+SUMIF(W979:W981,"&lt;0")+SUMIF(W983:W986,"&lt;0")+SUMIF(W988:W989,"&lt;0")+SUMIF(W992,"&lt;0")</f>
        <v>-5393</v>
      </c>
      <c r="X882" s="482"/>
      <c r="Y882" s="388"/>
      <c r="Z882" s="483"/>
      <c r="AA882" s="343"/>
    </row>
    <row r="883" spans="1:27" ht="18.75" thickBot="1">
      <c r="A883" s="290"/>
      <c r="B883" s="401"/>
      <c r="C883" s="264"/>
      <c r="D883" s="327" t="s">
        <v>1274</v>
      </c>
      <c r="E883" s="338"/>
      <c r="F883" s="430"/>
      <c r="G883" s="430"/>
      <c r="H883" s="430"/>
      <c r="I883" s="430"/>
      <c r="J883" s="430"/>
      <c r="K883" s="430"/>
      <c r="L883" s="338"/>
      <c r="M883" s="243">
        <f>(IF($E996&lt;&gt;0,$M$2,IF($L996&lt;&gt;0,$M$2,"")))</f>
        <v>1</v>
      </c>
      <c r="O883" s="482"/>
      <c r="P883" s="482"/>
      <c r="Q883" s="388"/>
      <c r="R883" s="483"/>
      <c r="S883" s="244"/>
      <c r="T883" s="482"/>
      <c r="U883" s="482"/>
      <c r="V883" s="388"/>
      <c r="W883" s="483"/>
      <c r="X883" s="482"/>
      <c r="Y883" s="388"/>
      <c r="Z883" s="483"/>
      <c r="AA883" s="345"/>
    </row>
    <row r="884" spans="1:27" ht="18.75" thickBot="1">
      <c r="A884" s="290"/>
      <c r="B884" s="167">
        <v>100</v>
      </c>
      <c r="C884" s="921" t="s">
        <v>1467</v>
      </c>
      <c r="D884" s="884"/>
      <c r="E884" s="845">
        <f aca="true" t="shared" si="313" ref="E884:L884">SUM(E885:E886)</f>
        <v>0</v>
      </c>
      <c r="F884" s="563">
        <f t="shared" si="313"/>
        <v>0</v>
      </c>
      <c r="G884" s="487">
        <f t="shared" si="313"/>
        <v>0</v>
      </c>
      <c r="H884" s="487">
        <f>SUM(H885:H886)</f>
        <v>0</v>
      </c>
      <c r="I884" s="563">
        <f t="shared" si="313"/>
        <v>0</v>
      </c>
      <c r="J884" s="487">
        <f t="shared" si="313"/>
        <v>0</v>
      </c>
      <c r="K884" s="487">
        <f t="shared" si="313"/>
        <v>0</v>
      </c>
      <c r="L884" s="487">
        <f t="shared" si="313"/>
        <v>0</v>
      </c>
      <c r="M884" s="270">
        <f>(IF($E884&lt;&gt;0,$M$2,IF($L884&lt;&gt;0,$M$2,"")))</f>
      </c>
      <c r="N884" s="271"/>
      <c r="O884" s="346">
        <f>SUM(O885:O886)</f>
        <v>0</v>
      </c>
      <c r="P884" s="347">
        <f>SUM(P885:P886)</f>
        <v>0</v>
      </c>
      <c r="Q884" s="488">
        <f>SUM(Q885:Q886)</f>
        <v>0</v>
      </c>
      <c r="R884" s="489">
        <f>SUM(R885:R886)</f>
        <v>0</v>
      </c>
      <c r="S884" s="271"/>
      <c r="T884" s="348"/>
      <c r="U884" s="490"/>
      <c r="V884" s="491"/>
      <c r="W884" s="490"/>
      <c r="X884" s="490"/>
      <c r="Y884" s="490"/>
      <c r="Z884" s="492"/>
      <c r="AA884" s="349">
        <f>W884-X884-Y884-Z884</f>
        <v>0</v>
      </c>
    </row>
    <row r="885" spans="1:27" ht="18.75" thickBot="1">
      <c r="A885" s="290"/>
      <c r="B885" s="144"/>
      <c r="C885" s="148">
        <v>101</v>
      </c>
      <c r="D885" s="141" t="s">
        <v>1468</v>
      </c>
      <c r="E885" s="539">
        <f>F885+G885+H885</f>
        <v>0</v>
      </c>
      <c r="F885" s="526"/>
      <c r="G885" s="272"/>
      <c r="H885" s="272"/>
      <c r="I885" s="526"/>
      <c r="J885" s="272"/>
      <c r="K885" s="272"/>
      <c r="L885" s="571">
        <f>I885+J885+K885</f>
        <v>0</v>
      </c>
      <c r="M885" s="270">
        <f aca="true" t="shared" si="314" ref="M885:M948">(IF($E885&lt;&gt;0,$M$2,IF($L885&lt;&gt;0,$M$2,"")))</f>
      </c>
      <c r="N885" s="271"/>
      <c r="O885" s="493"/>
      <c r="P885" s="281"/>
      <c r="Q885" s="351">
        <f>L885</f>
        <v>0</v>
      </c>
      <c r="R885" s="494">
        <f>O885+P885-Q885</f>
        <v>0</v>
      </c>
      <c r="S885" s="271"/>
      <c r="T885" s="352"/>
      <c r="U885" s="357"/>
      <c r="V885" s="357"/>
      <c r="W885" s="357"/>
      <c r="X885" s="357"/>
      <c r="Y885" s="357"/>
      <c r="Z885" s="495"/>
      <c r="AA885" s="349">
        <f aca="true" t="shared" si="315" ref="AA885:AA948">W885-X885-Y885-Z885</f>
        <v>0</v>
      </c>
    </row>
    <row r="886" spans="1:27" ht="36" customHeight="1" thickBot="1">
      <c r="A886" s="249"/>
      <c r="B886" s="144"/>
      <c r="C886" s="140">
        <v>102</v>
      </c>
      <c r="D886" s="142" t="s">
        <v>1469</v>
      </c>
      <c r="E886" s="539">
        <f>F886+G886+H886</f>
        <v>0</v>
      </c>
      <c r="F886" s="526"/>
      <c r="G886" s="272"/>
      <c r="H886" s="272"/>
      <c r="I886" s="526"/>
      <c r="J886" s="272"/>
      <c r="K886" s="272"/>
      <c r="L886" s="571">
        <f>I886+J886+K886</f>
        <v>0</v>
      </c>
      <c r="M886" s="270">
        <f t="shared" si="314"/>
      </c>
      <c r="N886" s="271"/>
      <c r="O886" s="493"/>
      <c r="P886" s="281"/>
      <c r="Q886" s="351">
        <f>L886</f>
        <v>0</v>
      </c>
      <c r="R886" s="494">
        <f aca="true" t="shared" si="316" ref="R886:R927">O886+P886-Q886</f>
        <v>0</v>
      </c>
      <c r="S886" s="271"/>
      <c r="T886" s="352"/>
      <c r="U886" s="357"/>
      <c r="V886" s="357"/>
      <c r="W886" s="357"/>
      <c r="X886" s="357"/>
      <c r="Y886" s="357"/>
      <c r="Z886" s="495"/>
      <c r="AA886" s="349">
        <f t="shared" si="315"/>
        <v>0</v>
      </c>
    </row>
    <row r="887" spans="1:27" ht="18.75" thickBot="1">
      <c r="A887" s="249"/>
      <c r="B887" s="143">
        <v>200</v>
      </c>
      <c r="C887" s="867" t="s">
        <v>1470</v>
      </c>
      <c r="D887" s="867"/>
      <c r="E887" s="540">
        <f aca="true" t="shared" si="317" ref="E887:L887">SUM(E888:E892)</f>
        <v>0</v>
      </c>
      <c r="F887" s="353">
        <f t="shared" si="317"/>
        <v>0</v>
      </c>
      <c r="G887" s="279">
        <f t="shared" si="317"/>
        <v>0</v>
      </c>
      <c r="H887" s="279">
        <f>SUM(H888:H892)</f>
        <v>0</v>
      </c>
      <c r="I887" s="353">
        <f t="shared" si="317"/>
        <v>0</v>
      </c>
      <c r="J887" s="279">
        <f t="shared" si="317"/>
        <v>0</v>
      </c>
      <c r="K887" s="279">
        <f t="shared" si="317"/>
        <v>0</v>
      </c>
      <c r="L887" s="279">
        <f t="shared" si="317"/>
        <v>0</v>
      </c>
      <c r="M887" s="270">
        <f t="shared" si="314"/>
      </c>
      <c r="N887" s="271"/>
      <c r="O887" s="354">
        <f>SUM(O888:O892)</f>
        <v>0</v>
      </c>
      <c r="P887" s="355">
        <f>SUM(P888:P892)</f>
        <v>0</v>
      </c>
      <c r="Q887" s="496">
        <f>SUM(Q888:Q892)</f>
        <v>0</v>
      </c>
      <c r="R887" s="497">
        <f>SUM(R888:R892)</f>
        <v>0</v>
      </c>
      <c r="S887" s="271"/>
      <c r="T887" s="356"/>
      <c r="U887" s="367"/>
      <c r="V887" s="367"/>
      <c r="W887" s="367"/>
      <c r="X887" s="367"/>
      <c r="Y887" s="367"/>
      <c r="Z887" s="498"/>
      <c r="AA887" s="349">
        <f t="shared" si="315"/>
        <v>0</v>
      </c>
    </row>
    <row r="888" spans="1:27" ht="18.75" thickBot="1">
      <c r="A888" s="249"/>
      <c r="B888" s="147"/>
      <c r="C888" s="148">
        <v>201</v>
      </c>
      <c r="D888" s="141" t="s">
        <v>1471</v>
      </c>
      <c r="E888" s="539">
        <f>F888+G888+H888</f>
        <v>0</v>
      </c>
      <c r="F888" s="526"/>
      <c r="G888" s="272"/>
      <c r="H888" s="272"/>
      <c r="I888" s="526"/>
      <c r="J888" s="272"/>
      <c r="K888" s="272"/>
      <c r="L888" s="571">
        <f>I888+J888+K888</f>
        <v>0</v>
      </c>
      <c r="M888" s="270">
        <f t="shared" si="314"/>
      </c>
      <c r="N888" s="271"/>
      <c r="O888" s="493"/>
      <c r="P888" s="281"/>
      <c r="Q888" s="351">
        <f>L888</f>
        <v>0</v>
      </c>
      <c r="R888" s="494">
        <f t="shared" si="316"/>
        <v>0</v>
      </c>
      <c r="S888" s="271"/>
      <c r="T888" s="352"/>
      <c r="U888" s="357"/>
      <c r="V888" s="357"/>
      <c r="W888" s="357"/>
      <c r="X888" s="357"/>
      <c r="Y888" s="357"/>
      <c r="Z888" s="495"/>
      <c r="AA888" s="349">
        <f t="shared" si="315"/>
        <v>0</v>
      </c>
    </row>
    <row r="889" spans="1:27" ht="18.75" thickBot="1">
      <c r="A889" s="249"/>
      <c r="B889" s="139"/>
      <c r="C889" s="140">
        <v>202</v>
      </c>
      <c r="D889" s="149" t="s">
        <v>1472</v>
      </c>
      <c r="E889" s="539">
        <f>F889+G889+H889</f>
        <v>0</v>
      </c>
      <c r="F889" s="526"/>
      <c r="G889" s="272"/>
      <c r="H889" s="272"/>
      <c r="I889" s="526"/>
      <c r="J889" s="272"/>
      <c r="K889" s="272"/>
      <c r="L889" s="571">
        <f>I889+J889+K889</f>
        <v>0</v>
      </c>
      <c r="M889" s="270">
        <f t="shared" si="314"/>
      </c>
      <c r="N889" s="271"/>
      <c r="O889" s="493"/>
      <c r="P889" s="281"/>
      <c r="Q889" s="351">
        <f>L889</f>
        <v>0</v>
      </c>
      <c r="R889" s="494">
        <f t="shared" si="316"/>
        <v>0</v>
      </c>
      <c r="S889" s="271"/>
      <c r="T889" s="352"/>
      <c r="U889" s="357"/>
      <c r="V889" s="357"/>
      <c r="W889" s="357"/>
      <c r="X889" s="357"/>
      <c r="Y889" s="357"/>
      <c r="Z889" s="495"/>
      <c r="AA889" s="349">
        <f t="shared" si="315"/>
        <v>0</v>
      </c>
    </row>
    <row r="890" spans="1:27" ht="32.25" thickBot="1">
      <c r="A890" s="249"/>
      <c r="B890" s="157"/>
      <c r="C890" s="140">
        <v>205</v>
      </c>
      <c r="D890" s="149" t="s">
        <v>1098</v>
      </c>
      <c r="E890" s="539">
        <f>F890+G890+H890</f>
        <v>0</v>
      </c>
      <c r="F890" s="526"/>
      <c r="G890" s="272"/>
      <c r="H890" s="272"/>
      <c r="I890" s="526"/>
      <c r="J890" s="272"/>
      <c r="K890" s="272"/>
      <c r="L890" s="571">
        <f>I890+J890+K890</f>
        <v>0</v>
      </c>
      <c r="M890" s="270">
        <f t="shared" si="314"/>
      </c>
      <c r="N890" s="271"/>
      <c r="O890" s="493"/>
      <c r="P890" s="281"/>
      <c r="Q890" s="351">
        <f>L890</f>
        <v>0</v>
      </c>
      <c r="R890" s="494">
        <f t="shared" si="316"/>
        <v>0</v>
      </c>
      <c r="S890" s="271"/>
      <c r="T890" s="352"/>
      <c r="U890" s="357"/>
      <c r="V890" s="357"/>
      <c r="W890" s="357"/>
      <c r="X890" s="357"/>
      <c r="Y890" s="357"/>
      <c r="Z890" s="495"/>
      <c r="AA890" s="349">
        <f t="shared" si="315"/>
        <v>0</v>
      </c>
    </row>
    <row r="891" spans="1:27" ht="18.75" thickBot="1">
      <c r="A891" s="249"/>
      <c r="B891" s="157"/>
      <c r="C891" s="140">
        <v>208</v>
      </c>
      <c r="D891" s="168" t="s">
        <v>1099</v>
      </c>
      <c r="E891" s="539">
        <f>F891+G891+H891</f>
        <v>0</v>
      </c>
      <c r="F891" s="526"/>
      <c r="G891" s="272"/>
      <c r="H891" s="272"/>
      <c r="I891" s="526"/>
      <c r="J891" s="272"/>
      <c r="K891" s="272"/>
      <c r="L891" s="571">
        <f>I891+J891+K891</f>
        <v>0</v>
      </c>
      <c r="M891" s="270">
        <f t="shared" si="314"/>
      </c>
      <c r="N891" s="271"/>
      <c r="O891" s="493"/>
      <c r="P891" s="281"/>
      <c r="Q891" s="351">
        <f>L891</f>
        <v>0</v>
      </c>
      <c r="R891" s="494">
        <f t="shared" si="316"/>
        <v>0</v>
      </c>
      <c r="S891" s="271"/>
      <c r="T891" s="352"/>
      <c r="U891" s="357"/>
      <c r="V891" s="357"/>
      <c r="W891" s="357"/>
      <c r="X891" s="357"/>
      <c r="Y891" s="357"/>
      <c r="Z891" s="495"/>
      <c r="AA891" s="349">
        <f t="shared" si="315"/>
        <v>0</v>
      </c>
    </row>
    <row r="892" spans="1:27" ht="18.75" thickBot="1">
      <c r="A892" s="249"/>
      <c r="B892" s="147"/>
      <c r="C892" s="146">
        <v>209</v>
      </c>
      <c r="D892" s="152" t="s">
        <v>1100</v>
      </c>
      <c r="E892" s="539">
        <f>F892+G892+H892</f>
        <v>0</v>
      </c>
      <c r="F892" s="526"/>
      <c r="G892" s="272"/>
      <c r="H892" s="272"/>
      <c r="I892" s="526"/>
      <c r="J892" s="272"/>
      <c r="K892" s="272"/>
      <c r="L892" s="571">
        <f>I892+J892+K892</f>
        <v>0</v>
      </c>
      <c r="M892" s="270">
        <f t="shared" si="314"/>
      </c>
      <c r="N892" s="271"/>
      <c r="O892" s="493"/>
      <c r="P892" s="281"/>
      <c r="Q892" s="351">
        <f>L892</f>
        <v>0</v>
      </c>
      <c r="R892" s="494">
        <f t="shared" si="316"/>
        <v>0</v>
      </c>
      <c r="S892" s="271"/>
      <c r="T892" s="352"/>
      <c r="U892" s="357"/>
      <c r="V892" s="357"/>
      <c r="W892" s="357"/>
      <c r="X892" s="357"/>
      <c r="Y892" s="357"/>
      <c r="Z892" s="495"/>
      <c r="AA892" s="349">
        <f t="shared" si="315"/>
        <v>0</v>
      </c>
    </row>
    <row r="893" spans="1:27" ht="18.75" thickBot="1">
      <c r="A893" s="249"/>
      <c r="B893" s="143">
        <v>500</v>
      </c>
      <c r="C893" s="887" t="s">
        <v>321</v>
      </c>
      <c r="D893" s="887"/>
      <c r="E893" s="540">
        <f aca="true" t="shared" si="318" ref="E893:L893">SUM(E894:E898)</f>
        <v>0</v>
      </c>
      <c r="F893" s="353">
        <f t="shared" si="318"/>
        <v>0</v>
      </c>
      <c r="G893" s="279">
        <f t="shared" si="318"/>
        <v>0</v>
      </c>
      <c r="H893" s="279">
        <f>SUM(H894:H898)</f>
        <v>0</v>
      </c>
      <c r="I893" s="353">
        <f t="shared" si="318"/>
        <v>0</v>
      </c>
      <c r="J893" s="279">
        <f t="shared" si="318"/>
        <v>0</v>
      </c>
      <c r="K893" s="279">
        <f t="shared" si="318"/>
        <v>0</v>
      </c>
      <c r="L893" s="279">
        <f t="shared" si="318"/>
        <v>0</v>
      </c>
      <c r="M893" s="270">
        <f t="shared" si="314"/>
      </c>
      <c r="N893" s="271"/>
      <c r="O893" s="354">
        <f>SUM(O894:O898)</f>
        <v>0</v>
      </c>
      <c r="P893" s="355">
        <f>SUM(P894:P898)</f>
        <v>0</v>
      </c>
      <c r="Q893" s="496">
        <f>SUM(Q894:Q898)</f>
        <v>0</v>
      </c>
      <c r="R893" s="497">
        <f>SUM(R894:R898)</f>
        <v>0</v>
      </c>
      <c r="S893" s="271"/>
      <c r="T893" s="356"/>
      <c r="U893" s="367"/>
      <c r="V893" s="357"/>
      <c r="W893" s="367"/>
      <c r="X893" s="367"/>
      <c r="Y893" s="367"/>
      <c r="Z893" s="498"/>
      <c r="AA893" s="349">
        <f t="shared" si="315"/>
        <v>0</v>
      </c>
    </row>
    <row r="894" spans="1:27" ht="32.25" thickBot="1">
      <c r="A894" s="249"/>
      <c r="B894" s="147"/>
      <c r="C894" s="169">
        <v>551</v>
      </c>
      <c r="D894" s="535" t="s">
        <v>322</v>
      </c>
      <c r="E894" s="539">
        <f aca="true" t="shared" si="319" ref="E894:E899">F894+G894+H894</f>
        <v>0</v>
      </c>
      <c r="F894" s="526"/>
      <c r="G894" s="272"/>
      <c r="H894" s="272"/>
      <c r="I894" s="526"/>
      <c r="J894" s="272"/>
      <c r="K894" s="272"/>
      <c r="L894" s="571">
        <f aca="true" t="shared" si="320" ref="L894:L899">I894+J894+K894</f>
        <v>0</v>
      </c>
      <c r="M894" s="270">
        <f t="shared" si="314"/>
      </c>
      <c r="N894" s="271"/>
      <c r="O894" s="493"/>
      <c r="P894" s="281"/>
      <c r="Q894" s="351">
        <f aca="true" t="shared" si="321" ref="Q894:Q899">L894</f>
        <v>0</v>
      </c>
      <c r="R894" s="494">
        <f t="shared" si="316"/>
        <v>0</v>
      </c>
      <c r="S894" s="271"/>
      <c r="T894" s="352"/>
      <c r="U894" s="357"/>
      <c r="V894" s="357"/>
      <c r="W894" s="357"/>
      <c r="X894" s="357"/>
      <c r="Y894" s="357"/>
      <c r="Z894" s="495"/>
      <c r="AA894" s="349">
        <f t="shared" si="315"/>
        <v>0</v>
      </c>
    </row>
    <row r="895" spans="1:27" ht="18.75" thickBot="1">
      <c r="A895" s="249"/>
      <c r="B895" s="147"/>
      <c r="C895" s="170">
        <f>C894+1</f>
        <v>552</v>
      </c>
      <c r="D895" s="536" t="s">
        <v>323</v>
      </c>
      <c r="E895" s="539">
        <f t="shared" si="319"/>
        <v>0</v>
      </c>
      <c r="F895" s="526"/>
      <c r="G895" s="272"/>
      <c r="H895" s="272"/>
      <c r="I895" s="526"/>
      <c r="J895" s="272"/>
      <c r="K895" s="272"/>
      <c r="L895" s="571">
        <f t="shared" si="320"/>
        <v>0</v>
      </c>
      <c r="M895" s="270">
        <f t="shared" si="314"/>
      </c>
      <c r="N895" s="271"/>
      <c r="O895" s="493"/>
      <c r="P895" s="281"/>
      <c r="Q895" s="351">
        <f t="shared" si="321"/>
        <v>0</v>
      </c>
      <c r="R895" s="494">
        <f t="shared" si="316"/>
        <v>0</v>
      </c>
      <c r="S895" s="271"/>
      <c r="T895" s="352"/>
      <c r="U895" s="357"/>
      <c r="V895" s="357"/>
      <c r="W895" s="357"/>
      <c r="X895" s="357"/>
      <c r="Y895" s="357"/>
      <c r="Z895" s="495"/>
      <c r="AA895" s="349">
        <f t="shared" si="315"/>
        <v>0</v>
      </c>
    </row>
    <row r="896" spans="1:27" ht="18.75" thickBot="1">
      <c r="A896" s="289">
        <v>5</v>
      </c>
      <c r="B896" s="147"/>
      <c r="C896" s="170">
        <v>560</v>
      </c>
      <c r="D896" s="537" t="s">
        <v>324</v>
      </c>
      <c r="E896" s="539">
        <f t="shared" si="319"/>
        <v>0</v>
      </c>
      <c r="F896" s="526"/>
      <c r="G896" s="272"/>
      <c r="H896" s="272"/>
      <c r="I896" s="526"/>
      <c r="J896" s="272"/>
      <c r="K896" s="272"/>
      <c r="L896" s="571">
        <f t="shared" si="320"/>
        <v>0</v>
      </c>
      <c r="M896" s="270">
        <f t="shared" si="314"/>
      </c>
      <c r="N896" s="271"/>
      <c r="O896" s="493"/>
      <c r="P896" s="281"/>
      <c r="Q896" s="351">
        <f t="shared" si="321"/>
        <v>0</v>
      </c>
      <c r="R896" s="494">
        <f t="shared" si="316"/>
        <v>0</v>
      </c>
      <c r="S896" s="271"/>
      <c r="T896" s="352"/>
      <c r="U896" s="357"/>
      <c r="V896" s="357"/>
      <c r="W896" s="357"/>
      <c r="X896" s="357"/>
      <c r="Y896" s="357"/>
      <c r="Z896" s="495"/>
      <c r="AA896" s="349">
        <f t="shared" si="315"/>
        <v>0</v>
      </c>
    </row>
    <row r="897" spans="1:27" ht="18.75" thickBot="1">
      <c r="A897" s="290">
        <v>10</v>
      </c>
      <c r="B897" s="147"/>
      <c r="C897" s="170">
        <v>580</v>
      </c>
      <c r="D897" s="536" t="s">
        <v>325</v>
      </c>
      <c r="E897" s="539">
        <f t="shared" si="319"/>
        <v>0</v>
      </c>
      <c r="F897" s="526"/>
      <c r="G897" s="272"/>
      <c r="H897" s="272"/>
      <c r="I897" s="526"/>
      <c r="J897" s="272"/>
      <c r="K897" s="272"/>
      <c r="L897" s="571">
        <f t="shared" si="320"/>
        <v>0</v>
      </c>
      <c r="M897" s="270">
        <f t="shared" si="314"/>
      </c>
      <c r="N897" s="271"/>
      <c r="O897" s="493"/>
      <c r="P897" s="281"/>
      <c r="Q897" s="351">
        <f t="shared" si="321"/>
        <v>0</v>
      </c>
      <c r="R897" s="494">
        <f t="shared" si="316"/>
        <v>0</v>
      </c>
      <c r="S897" s="271"/>
      <c r="T897" s="352"/>
      <c r="U897" s="357"/>
      <c r="V897" s="357"/>
      <c r="W897" s="357"/>
      <c r="X897" s="357"/>
      <c r="Y897" s="357"/>
      <c r="Z897" s="495"/>
      <c r="AA897" s="349">
        <f t="shared" si="315"/>
        <v>0</v>
      </c>
    </row>
    <row r="898" spans="1:27" ht="32.25" thickBot="1">
      <c r="A898" s="290">
        <v>15</v>
      </c>
      <c r="B898" s="147"/>
      <c r="C898" s="171">
        <v>590</v>
      </c>
      <c r="D898" s="538" t="s">
        <v>326</v>
      </c>
      <c r="E898" s="539">
        <f t="shared" si="319"/>
        <v>0</v>
      </c>
      <c r="F898" s="526"/>
      <c r="G898" s="272"/>
      <c r="H898" s="272"/>
      <c r="I898" s="526"/>
      <c r="J898" s="272"/>
      <c r="K898" s="272"/>
      <c r="L898" s="571">
        <f t="shared" si="320"/>
        <v>0</v>
      </c>
      <c r="M898" s="270">
        <f t="shared" si="314"/>
      </c>
      <c r="N898" s="271"/>
      <c r="O898" s="493"/>
      <c r="P898" s="281"/>
      <c r="Q898" s="351">
        <f t="shared" si="321"/>
        <v>0</v>
      </c>
      <c r="R898" s="494">
        <f t="shared" si="316"/>
        <v>0</v>
      </c>
      <c r="S898" s="271"/>
      <c r="T898" s="352"/>
      <c r="U898" s="357"/>
      <c r="V898" s="357"/>
      <c r="W898" s="357"/>
      <c r="X898" s="357"/>
      <c r="Y898" s="357"/>
      <c r="Z898" s="495"/>
      <c r="AA898" s="349">
        <f t="shared" si="315"/>
        <v>0</v>
      </c>
    </row>
    <row r="899" spans="1:27" ht="18.75" thickBot="1">
      <c r="A899" s="289">
        <v>35</v>
      </c>
      <c r="B899" s="143">
        <v>800</v>
      </c>
      <c r="C899" s="887" t="s">
        <v>1275</v>
      </c>
      <c r="D899" s="887"/>
      <c r="E899" s="539">
        <f t="shared" si="319"/>
        <v>0</v>
      </c>
      <c r="F899" s="528"/>
      <c r="G899" s="285"/>
      <c r="H899" s="285"/>
      <c r="I899" s="528"/>
      <c r="J899" s="285"/>
      <c r="K899" s="285"/>
      <c r="L899" s="571">
        <f t="shared" si="320"/>
        <v>0</v>
      </c>
      <c r="M899" s="270">
        <f t="shared" si="314"/>
      </c>
      <c r="N899" s="271"/>
      <c r="O899" s="500"/>
      <c r="P899" s="283"/>
      <c r="Q899" s="351">
        <f t="shared" si="321"/>
        <v>0</v>
      </c>
      <c r="R899" s="494">
        <f t="shared" si="316"/>
        <v>0</v>
      </c>
      <c r="S899" s="271"/>
      <c r="T899" s="356"/>
      <c r="U899" s="367"/>
      <c r="V899" s="357"/>
      <c r="W899" s="357"/>
      <c r="X899" s="367"/>
      <c r="Y899" s="357"/>
      <c r="Z899" s="495"/>
      <c r="AA899" s="349">
        <f t="shared" si="315"/>
        <v>0</v>
      </c>
    </row>
    <row r="900" spans="1:27" ht="18.75" thickBot="1">
      <c r="A900" s="290">
        <v>40</v>
      </c>
      <c r="B900" s="143">
        <v>1000</v>
      </c>
      <c r="C900" s="909" t="s">
        <v>328</v>
      </c>
      <c r="D900" s="909"/>
      <c r="E900" s="540">
        <f aca="true" t="shared" si="322" ref="E900:L900">SUM(E901:E917)</f>
        <v>5393</v>
      </c>
      <c r="F900" s="353">
        <f t="shared" si="322"/>
        <v>5393</v>
      </c>
      <c r="G900" s="279">
        <f t="shared" si="322"/>
        <v>0</v>
      </c>
      <c r="H900" s="279">
        <f>SUM(H901:H917)</f>
        <v>0</v>
      </c>
      <c r="I900" s="353">
        <f t="shared" si="322"/>
        <v>5393</v>
      </c>
      <c r="J900" s="279">
        <f t="shared" si="322"/>
        <v>0</v>
      </c>
      <c r="K900" s="279">
        <f t="shared" si="322"/>
        <v>0</v>
      </c>
      <c r="L900" s="279">
        <f t="shared" si="322"/>
        <v>5393</v>
      </c>
      <c r="M900" s="270">
        <f t="shared" si="314"/>
        <v>1</v>
      </c>
      <c r="N900" s="271"/>
      <c r="O900" s="354">
        <f>SUM(O901:O917)</f>
        <v>0</v>
      </c>
      <c r="P900" s="355">
        <f>SUM(P901:P917)</f>
        <v>0</v>
      </c>
      <c r="Q900" s="496">
        <f>SUM(Q901:Q917)</f>
        <v>5393</v>
      </c>
      <c r="R900" s="497">
        <f>SUM(R901:R917)</f>
        <v>-5393</v>
      </c>
      <c r="S900" s="271"/>
      <c r="T900" s="354">
        <f aca="true" t="shared" si="323" ref="T900:Z900">SUM(T901:T917)</f>
        <v>0</v>
      </c>
      <c r="U900" s="355">
        <f t="shared" si="323"/>
        <v>0</v>
      </c>
      <c r="V900" s="355">
        <f t="shared" si="323"/>
        <v>5393</v>
      </c>
      <c r="W900" s="355">
        <f t="shared" si="323"/>
        <v>-5393</v>
      </c>
      <c r="X900" s="355">
        <f t="shared" si="323"/>
        <v>0</v>
      </c>
      <c r="Y900" s="355">
        <f t="shared" si="323"/>
        <v>0</v>
      </c>
      <c r="Z900" s="497">
        <f t="shared" si="323"/>
        <v>0</v>
      </c>
      <c r="AA900" s="349">
        <f t="shared" si="315"/>
        <v>-5393</v>
      </c>
    </row>
    <row r="901" spans="1:27" ht="18.75" thickBot="1">
      <c r="A901" s="290">
        <v>45</v>
      </c>
      <c r="B901" s="139"/>
      <c r="C901" s="148">
        <v>1011</v>
      </c>
      <c r="D901" s="172" t="s">
        <v>329</v>
      </c>
      <c r="E901" s="539">
        <f aca="true" t="shared" si="324" ref="E901:E917">F901+G901+H901</f>
        <v>0</v>
      </c>
      <c r="F901" s="526"/>
      <c r="G901" s="272"/>
      <c r="H901" s="272"/>
      <c r="I901" s="526"/>
      <c r="J901" s="272"/>
      <c r="K901" s="272"/>
      <c r="L901" s="571">
        <f aca="true" t="shared" si="325" ref="L901:L917">I901+J901+K901</f>
        <v>0</v>
      </c>
      <c r="M901" s="270">
        <f t="shared" si="314"/>
      </c>
      <c r="N901" s="271"/>
      <c r="O901" s="493"/>
      <c r="P901" s="281"/>
      <c r="Q901" s="351">
        <f aca="true" t="shared" si="326" ref="Q901:Q917">L901</f>
        <v>0</v>
      </c>
      <c r="R901" s="494">
        <f t="shared" si="316"/>
        <v>0</v>
      </c>
      <c r="S901" s="271"/>
      <c r="T901" s="493"/>
      <c r="U901" s="281"/>
      <c r="V901" s="501">
        <f aca="true" t="shared" si="327" ref="V901:V908">+IF(+(O901+P901)&gt;=L901,+P901,+(+L901-O901))</f>
        <v>0</v>
      </c>
      <c r="W901" s="351">
        <f>T901+U901-V901</f>
        <v>0</v>
      </c>
      <c r="X901" s="281"/>
      <c r="Y901" s="281"/>
      <c r="Z901" s="282"/>
      <c r="AA901" s="349">
        <f t="shared" si="315"/>
        <v>0</v>
      </c>
    </row>
    <row r="902" spans="1:27" ht="18.75" thickBot="1">
      <c r="A902" s="290">
        <v>50</v>
      </c>
      <c r="B902" s="139"/>
      <c r="C902" s="140">
        <v>1012</v>
      </c>
      <c r="D902" s="149" t="s">
        <v>330</v>
      </c>
      <c r="E902" s="539">
        <f t="shared" si="324"/>
        <v>0</v>
      </c>
      <c r="F902" s="526"/>
      <c r="G902" s="272"/>
      <c r="H902" s="272"/>
      <c r="I902" s="526"/>
      <c r="J902" s="272"/>
      <c r="K902" s="272"/>
      <c r="L902" s="571">
        <f t="shared" si="325"/>
        <v>0</v>
      </c>
      <c r="M902" s="270">
        <f t="shared" si="314"/>
      </c>
      <c r="N902" s="271"/>
      <c r="O902" s="493"/>
      <c r="P902" s="281"/>
      <c r="Q902" s="351">
        <f t="shared" si="326"/>
        <v>0</v>
      </c>
      <c r="R902" s="494">
        <f t="shared" si="316"/>
        <v>0</v>
      </c>
      <c r="S902" s="271"/>
      <c r="T902" s="493"/>
      <c r="U902" s="281"/>
      <c r="V902" s="501">
        <f t="shared" si="327"/>
        <v>0</v>
      </c>
      <c r="W902" s="351">
        <f aca="true" t="shared" si="328" ref="W902:W908">T902+U902-V902</f>
        <v>0</v>
      </c>
      <c r="X902" s="281"/>
      <c r="Y902" s="281"/>
      <c r="Z902" s="282"/>
      <c r="AA902" s="349">
        <f t="shared" si="315"/>
        <v>0</v>
      </c>
    </row>
    <row r="903" spans="1:27" ht="18.75" thickBot="1">
      <c r="A903" s="290">
        <v>55</v>
      </c>
      <c r="B903" s="139"/>
      <c r="C903" s="140">
        <v>1013</v>
      </c>
      <c r="D903" s="149" t="s">
        <v>331</v>
      </c>
      <c r="E903" s="539">
        <f t="shared" si="324"/>
        <v>0</v>
      </c>
      <c r="F903" s="526"/>
      <c r="G903" s="272"/>
      <c r="H903" s="272"/>
      <c r="I903" s="526"/>
      <c r="J903" s="272"/>
      <c r="K903" s="272"/>
      <c r="L903" s="571">
        <f t="shared" si="325"/>
        <v>0</v>
      </c>
      <c r="M903" s="270">
        <f t="shared" si="314"/>
      </c>
      <c r="N903" s="271"/>
      <c r="O903" s="493"/>
      <c r="P903" s="281"/>
      <c r="Q903" s="351">
        <f t="shared" si="326"/>
        <v>0</v>
      </c>
      <c r="R903" s="494">
        <f t="shared" si="316"/>
        <v>0</v>
      </c>
      <c r="S903" s="271"/>
      <c r="T903" s="493"/>
      <c r="U903" s="281"/>
      <c r="V903" s="501">
        <f t="shared" si="327"/>
        <v>0</v>
      </c>
      <c r="W903" s="351">
        <f t="shared" si="328"/>
        <v>0</v>
      </c>
      <c r="X903" s="281"/>
      <c r="Y903" s="281"/>
      <c r="Z903" s="282"/>
      <c r="AA903" s="349">
        <f t="shared" si="315"/>
        <v>0</v>
      </c>
    </row>
    <row r="904" spans="1:27" ht="36" customHeight="1" thickBot="1">
      <c r="A904" s="290">
        <v>60</v>
      </c>
      <c r="B904" s="139"/>
      <c r="C904" s="140">
        <v>1014</v>
      </c>
      <c r="D904" s="149" t="s">
        <v>332</v>
      </c>
      <c r="E904" s="539">
        <f t="shared" si="324"/>
        <v>0</v>
      </c>
      <c r="F904" s="526"/>
      <c r="G904" s="272"/>
      <c r="H904" s="272"/>
      <c r="I904" s="526"/>
      <c r="J904" s="272"/>
      <c r="K904" s="272"/>
      <c r="L904" s="571">
        <f t="shared" si="325"/>
        <v>0</v>
      </c>
      <c r="M904" s="270">
        <f t="shared" si="314"/>
      </c>
      <c r="N904" s="271"/>
      <c r="O904" s="493"/>
      <c r="P904" s="281"/>
      <c r="Q904" s="351">
        <f t="shared" si="326"/>
        <v>0</v>
      </c>
      <c r="R904" s="494">
        <f t="shared" si="316"/>
        <v>0</v>
      </c>
      <c r="S904" s="271"/>
      <c r="T904" s="493"/>
      <c r="U904" s="281"/>
      <c r="V904" s="501">
        <f t="shared" si="327"/>
        <v>0</v>
      </c>
      <c r="W904" s="351">
        <f t="shared" si="328"/>
        <v>0</v>
      </c>
      <c r="X904" s="281"/>
      <c r="Y904" s="281"/>
      <c r="Z904" s="282"/>
      <c r="AA904" s="349">
        <f t="shared" si="315"/>
        <v>0</v>
      </c>
    </row>
    <row r="905" spans="1:27" ht="18.75" thickBot="1">
      <c r="A905" s="289">
        <v>65</v>
      </c>
      <c r="B905" s="139"/>
      <c r="C905" s="140">
        <v>1015</v>
      </c>
      <c r="D905" s="149" t="s">
        <v>333</v>
      </c>
      <c r="E905" s="539">
        <f t="shared" si="324"/>
        <v>0</v>
      </c>
      <c r="F905" s="526"/>
      <c r="G905" s="272"/>
      <c r="H905" s="272"/>
      <c r="I905" s="526"/>
      <c r="J905" s="272"/>
      <c r="K905" s="272"/>
      <c r="L905" s="571">
        <f t="shared" si="325"/>
        <v>0</v>
      </c>
      <c r="M905" s="270">
        <f t="shared" si="314"/>
      </c>
      <c r="N905" s="271"/>
      <c r="O905" s="493"/>
      <c r="P905" s="281"/>
      <c r="Q905" s="351">
        <f t="shared" si="326"/>
        <v>0</v>
      </c>
      <c r="R905" s="494">
        <f t="shared" si="316"/>
        <v>0</v>
      </c>
      <c r="S905" s="271"/>
      <c r="T905" s="493"/>
      <c r="U905" s="281"/>
      <c r="V905" s="501">
        <f t="shared" si="327"/>
        <v>0</v>
      </c>
      <c r="W905" s="351">
        <f t="shared" si="328"/>
        <v>0</v>
      </c>
      <c r="X905" s="281"/>
      <c r="Y905" s="281"/>
      <c r="Z905" s="282"/>
      <c r="AA905" s="349">
        <f t="shared" si="315"/>
        <v>0</v>
      </c>
    </row>
    <row r="906" spans="1:27" ht="18.75" thickBot="1">
      <c r="A906" s="290">
        <v>70</v>
      </c>
      <c r="B906" s="139"/>
      <c r="C906" s="140">
        <v>1016</v>
      </c>
      <c r="D906" s="149" t="s">
        <v>334</v>
      </c>
      <c r="E906" s="539">
        <f t="shared" si="324"/>
        <v>0</v>
      </c>
      <c r="F906" s="526"/>
      <c r="G906" s="272"/>
      <c r="H906" s="272"/>
      <c r="I906" s="526"/>
      <c r="J906" s="272"/>
      <c r="K906" s="272"/>
      <c r="L906" s="571">
        <f t="shared" si="325"/>
        <v>0</v>
      </c>
      <c r="M906" s="270">
        <f t="shared" si="314"/>
      </c>
      <c r="N906" s="271"/>
      <c r="O906" s="493"/>
      <c r="P906" s="281"/>
      <c r="Q906" s="351">
        <f t="shared" si="326"/>
        <v>0</v>
      </c>
      <c r="R906" s="494">
        <f t="shared" si="316"/>
        <v>0</v>
      </c>
      <c r="S906" s="271"/>
      <c r="T906" s="493"/>
      <c r="U906" s="281"/>
      <c r="V906" s="501">
        <f t="shared" si="327"/>
        <v>0</v>
      </c>
      <c r="W906" s="351">
        <f t="shared" si="328"/>
        <v>0</v>
      </c>
      <c r="X906" s="281"/>
      <c r="Y906" s="281"/>
      <c r="Z906" s="282"/>
      <c r="AA906" s="349">
        <f t="shared" si="315"/>
        <v>0</v>
      </c>
    </row>
    <row r="907" spans="1:27" ht="18.75" thickBot="1">
      <c r="A907" s="290">
        <v>75</v>
      </c>
      <c r="B907" s="144"/>
      <c r="C907" s="173">
        <v>1020</v>
      </c>
      <c r="D907" s="174" t="s">
        <v>335</v>
      </c>
      <c r="E907" s="539">
        <f t="shared" si="324"/>
        <v>5393</v>
      </c>
      <c r="F907" s="526">
        <v>5393</v>
      </c>
      <c r="G907" s="272">
        <v>0</v>
      </c>
      <c r="H907" s="272">
        <v>0</v>
      </c>
      <c r="I907" s="526">
        <v>5393</v>
      </c>
      <c r="J907" s="272">
        <v>0</v>
      </c>
      <c r="K907" s="272">
        <v>0</v>
      </c>
      <c r="L907" s="571">
        <f t="shared" si="325"/>
        <v>5393</v>
      </c>
      <c r="M907" s="270">
        <f t="shared" si="314"/>
        <v>1</v>
      </c>
      <c r="N907" s="271"/>
      <c r="O907" s="493"/>
      <c r="P907" s="281"/>
      <c r="Q907" s="351">
        <f t="shared" si="326"/>
        <v>5393</v>
      </c>
      <c r="R907" s="494">
        <f t="shared" si="316"/>
        <v>-5393</v>
      </c>
      <c r="S907" s="271"/>
      <c r="T907" s="493"/>
      <c r="U907" s="281"/>
      <c r="V907" s="501">
        <f t="shared" si="327"/>
        <v>5393</v>
      </c>
      <c r="W907" s="351">
        <f t="shared" si="328"/>
        <v>-5393</v>
      </c>
      <c r="X907" s="281"/>
      <c r="Y907" s="281"/>
      <c r="Z907" s="282"/>
      <c r="AA907" s="349">
        <f t="shared" si="315"/>
        <v>-5393</v>
      </c>
    </row>
    <row r="908" spans="1:27" ht="18.75" thickBot="1">
      <c r="A908" s="290">
        <v>80</v>
      </c>
      <c r="B908" s="139"/>
      <c r="C908" s="140">
        <v>1030</v>
      </c>
      <c r="D908" s="149" t="s">
        <v>336</v>
      </c>
      <c r="E908" s="539">
        <f t="shared" si="324"/>
        <v>0</v>
      </c>
      <c r="F908" s="526"/>
      <c r="G908" s="272"/>
      <c r="H908" s="272"/>
      <c r="I908" s="526"/>
      <c r="J908" s="272"/>
      <c r="K908" s="272"/>
      <c r="L908" s="571">
        <f t="shared" si="325"/>
        <v>0</v>
      </c>
      <c r="M908" s="270">
        <f t="shared" si="314"/>
      </c>
      <c r="N908" s="271"/>
      <c r="O908" s="493"/>
      <c r="P908" s="281"/>
      <c r="Q908" s="351">
        <f t="shared" si="326"/>
        <v>0</v>
      </c>
      <c r="R908" s="494">
        <f t="shared" si="316"/>
        <v>0</v>
      </c>
      <c r="S908" s="271"/>
      <c r="T908" s="493"/>
      <c r="U908" s="281"/>
      <c r="V908" s="501">
        <f t="shared" si="327"/>
        <v>0</v>
      </c>
      <c r="W908" s="351">
        <f t="shared" si="328"/>
        <v>0</v>
      </c>
      <c r="X908" s="281"/>
      <c r="Y908" s="281"/>
      <c r="Z908" s="282"/>
      <c r="AA908" s="349">
        <f t="shared" si="315"/>
        <v>0</v>
      </c>
    </row>
    <row r="909" spans="1:27" ht="18.75" thickBot="1">
      <c r="A909" s="290">
        <v>85</v>
      </c>
      <c r="B909" s="139"/>
      <c r="C909" s="173">
        <v>1051</v>
      </c>
      <c r="D909" s="176" t="s">
        <v>337</v>
      </c>
      <c r="E909" s="539">
        <f t="shared" si="324"/>
        <v>0</v>
      </c>
      <c r="F909" s="526"/>
      <c r="G909" s="272"/>
      <c r="H909" s="272"/>
      <c r="I909" s="526"/>
      <c r="J909" s="272"/>
      <c r="K909" s="272"/>
      <c r="L909" s="571">
        <f t="shared" si="325"/>
        <v>0</v>
      </c>
      <c r="M909" s="270">
        <f t="shared" si="314"/>
      </c>
      <c r="N909" s="271"/>
      <c r="O909" s="493"/>
      <c r="P909" s="281"/>
      <c r="Q909" s="351">
        <f t="shared" si="326"/>
        <v>0</v>
      </c>
      <c r="R909" s="494">
        <f t="shared" si="316"/>
        <v>0</v>
      </c>
      <c r="S909" s="271"/>
      <c r="T909" s="352"/>
      <c r="U909" s="357"/>
      <c r="V909" s="357"/>
      <c r="W909" s="357"/>
      <c r="X909" s="357"/>
      <c r="Y909" s="357"/>
      <c r="Z909" s="495"/>
      <c r="AA909" s="349">
        <f t="shared" si="315"/>
        <v>0</v>
      </c>
    </row>
    <row r="910" spans="1:27" ht="18.75" thickBot="1">
      <c r="A910" s="290">
        <v>90</v>
      </c>
      <c r="B910" s="139"/>
      <c r="C910" s="140">
        <v>1052</v>
      </c>
      <c r="D910" s="149" t="s">
        <v>338</v>
      </c>
      <c r="E910" s="539">
        <f t="shared" si="324"/>
        <v>0</v>
      </c>
      <c r="F910" s="526"/>
      <c r="G910" s="272"/>
      <c r="H910" s="272"/>
      <c r="I910" s="526"/>
      <c r="J910" s="272"/>
      <c r="K910" s="272"/>
      <c r="L910" s="571">
        <f t="shared" si="325"/>
        <v>0</v>
      </c>
      <c r="M910" s="270">
        <f t="shared" si="314"/>
      </c>
      <c r="N910" s="271"/>
      <c r="O910" s="493"/>
      <c r="P910" s="281"/>
      <c r="Q910" s="351">
        <f t="shared" si="326"/>
        <v>0</v>
      </c>
      <c r="R910" s="494">
        <f t="shared" si="316"/>
        <v>0</v>
      </c>
      <c r="S910" s="271"/>
      <c r="T910" s="352"/>
      <c r="U910" s="357"/>
      <c r="V910" s="357"/>
      <c r="W910" s="357"/>
      <c r="X910" s="357"/>
      <c r="Y910" s="357"/>
      <c r="Z910" s="495"/>
      <c r="AA910" s="349">
        <f t="shared" si="315"/>
        <v>0</v>
      </c>
    </row>
    <row r="911" spans="1:27" ht="32.25" thickBot="1">
      <c r="A911" s="289">
        <v>115</v>
      </c>
      <c r="B911" s="139"/>
      <c r="C911" s="177">
        <v>1053</v>
      </c>
      <c r="D911" s="178" t="s">
        <v>339</v>
      </c>
      <c r="E911" s="539">
        <f t="shared" si="324"/>
        <v>0</v>
      </c>
      <c r="F911" s="526"/>
      <c r="G911" s="272"/>
      <c r="H911" s="272"/>
      <c r="I911" s="526"/>
      <c r="J911" s="272"/>
      <c r="K911" s="272"/>
      <c r="L911" s="571">
        <f t="shared" si="325"/>
        <v>0</v>
      </c>
      <c r="M911" s="270">
        <f t="shared" si="314"/>
      </c>
      <c r="N911" s="271"/>
      <c r="O911" s="493"/>
      <c r="P911" s="281"/>
      <c r="Q911" s="351">
        <f t="shared" si="326"/>
        <v>0</v>
      </c>
      <c r="R911" s="494">
        <f t="shared" si="316"/>
        <v>0</v>
      </c>
      <c r="S911" s="271"/>
      <c r="T911" s="352"/>
      <c r="U911" s="357"/>
      <c r="V911" s="357"/>
      <c r="W911" s="357"/>
      <c r="X911" s="357"/>
      <c r="Y911" s="357"/>
      <c r="Z911" s="495"/>
      <c r="AA911" s="349">
        <f t="shared" si="315"/>
        <v>0</v>
      </c>
    </row>
    <row r="912" spans="1:27" ht="18.75" thickBot="1">
      <c r="A912" s="289">
        <v>125</v>
      </c>
      <c r="B912" s="139"/>
      <c r="C912" s="140">
        <v>1062</v>
      </c>
      <c r="D912" s="142" t="s">
        <v>340</v>
      </c>
      <c r="E912" s="539">
        <f t="shared" si="324"/>
        <v>0</v>
      </c>
      <c r="F912" s="526"/>
      <c r="G912" s="272"/>
      <c r="H912" s="272"/>
      <c r="I912" s="526"/>
      <c r="J912" s="272"/>
      <c r="K912" s="272"/>
      <c r="L912" s="571">
        <f t="shared" si="325"/>
        <v>0</v>
      </c>
      <c r="M912" s="270">
        <f t="shared" si="314"/>
      </c>
      <c r="N912" s="271"/>
      <c r="O912" s="493"/>
      <c r="P912" s="281"/>
      <c r="Q912" s="351">
        <f t="shared" si="326"/>
        <v>0</v>
      </c>
      <c r="R912" s="494">
        <f t="shared" si="316"/>
        <v>0</v>
      </c>
      <c r="S912" s="271"/>
      <c r="T912" s="493"/>
      <c r="U912" s="281"/>
      <c r="V912" s="501">
        <f>+IF(+(O912+P912)&gt;=L912,+P912,+(+L912-O912))</f>
        <v>0</v>
      </c>
      <c r="W912" s="351">
        <f>T912+U912-V912</f>
        <v>0</v>
      </c>
      <c r="X912" s="281"/>
      <c r="Y912" s="281"/>
      <c r="Z912" s="282"/>
      <c r="AA912" s="349">
        <f t="shared" si="315"/>
        <v>0</v>
      </c>
    </row>
    <row r="913" spans="1:27" ht="18.75" thickBot="1">
      <c r="A913" s="290">
        <v>130</v>
      </c>
      <c r="B913" s="139"/>
      <c r="C913" s="140">
        <v>1063</v>
      </c>
      <c r="D913" s="142" t="s">
        <v>341</v>
      </c>
      <c r="E913" s="539">
        <f t="shared" si="324"/>
        <v>0</v>
      </c>
      <c r="F913" s="526"/>
      <c r="G913" s="272"/>
      <c r="H913" s="272"/>
      <c r="I913" s="526"/>
      <c r="J913" s="272"/>
      <c r="K913" s="272"/>
      <c r="L913" s="571">
        <f t="shared" si="325"/>
        <v>0</v>
      </c>
      <c r="M913" s="270">
        <f t="shared" si="314"/>
      </c>
      <c r="N913" s="271"/>
      <c r="O913" s="493"/>
      <c r="P913" s="281"/>
      <c r="Q913" s="351">
        <f t="shared" si="326"/>
        <v>0</v>
      </c>
      <c r="R913" s="494">
        <f t="shared" si="316"/>
        <v>0</v>
      </c>
      <c r="S913" s="271"/>
      <c r="T913" s="352"/>
      <c r="U913" s="357"/>
      <c r="V913" s="357"/>
      <c r="W913" s="357"/>
      <c r="X913" s="357"/>
      <c r="Y913" s="357"/>
      <c r="Z913" s="495"/>
      <c r="AA913" s="349">
        <f t="shared" si="315"/>
        <v>0</v>
      </c>
    </row>
    <row r="914" spans="1:27" ht="18.75" thickBot="1">
      <c r="A914" s="290">
        <v>135</v>
      </c>
      <c r="B914" s="139"/>
      <c r="C914" s="177">
        <v>1069</v>
      </c>
      <c r="D914" s="179" t="s">
        <v>342</v>
      </c>
      <c r="E914" s="539">
        <f t="shared" si="324"/>
        <v>0</v>
      </c>
      <c r="F914" s="526"/>
      <c r="G914" s="272"/>
      <c r="H914" s="272"/>
      <c r="I914" s="526"/>
      <c r="J914" s="272"/>
      <c r="K914" s="272"/>
      <c r="L914" s="571">
        <f t="shared" si="325"/>
        <v>0</v>
      </c>
      <c r="M914" s="270">
        <f t="shared" si="314"/>
      </c>
      <c r="N914" s="271"/>
      <c r="O914" s="493"/>
      <c r="P914" s="281"/>
      <c r="Q914" s="351">
        <f t="shared" si="326"/>
        <v>0</v>
      </c>
      <c r="R914" s="494">
        <f t="shared" si="316"/>
        <v>0</v>
      </c>
      <c r="S914" s="271"/>
      <c r="T914" s="493"/>
      <c r="U914" s="281"/>
      <c r="V914" s="501">
        <f>+IF(+(O914+P914)&gt;=L914,+P914,+(+L914-O914))</f>
        <v>0</v>
      </c>
      <c r="W914" s="351">
        <f>T914+U914-V914</f>
        <v>0</v>
      </c>
      <c r="X914" s="281"/>
      <c r="Y914" s="281"/>
      <c r="Z914" s="282"/>
      <c r="AA914" s="349">
        <f t="shared" si="315"/>
        <v>0</v>
      </c>
    </row>
    <row r="915" spans="1:27" ht="30.75" thickBot="1">
      <c r="A915" s="290">
        <v>140</v>
      </c>
      <c r="B915" s="144"/>
      <c r="C915" s="140">
        <v>1091</v>
      </c>
      <c r="D915" s="149" t="s">
        <v>343</v>
      </c>
      <c r="E915" s="539">
        <f t="shared" si="324"/>
        <v>0</v>
      </c>
      <c r="F915" s="526"/>
      <c r="G915" s="272"/>
      <c r="H915" s="272"/>
      <c r="I915" s="526"/>
      <c r="J915" s="272"/>
      <c r="K915" s="272"/>
      <c r="L915" s="571">
        <f t="shared" si="325"/>
        <v>0</v>
      </c>
      <c r="M915" s="270">
        <f t="shared" si="314"/>
      </c>
      <c r="N915" s="271"/>
      <c r="O915" s="493"/>
      <c r="P915" s="281"/>
      <c r="Q915" s="351">
        <f t="shared" si="326"/>
        <v>0</v>
      </c>
      <c r="R915" s="494">
        <f t="shared" si="316"/>
        <v>0</v>
      </c>
      <c r="S915" s="271"/>
      <c r="T915" s="493"/>
      <c r="U915" s="281"/>
      <c r="V915" s="501">
        <f>+IF(+(O915+P915)&gt;=L915,+P915,+(+L915-O915))</f>
        <v>0</v>
      </c>
      <c r="W915" s="351">
        <f>T915+U915-V915</f>
        <v>0</v>
      </c>
      <c r="X915" s="281"/>
      <c r="Y915" s="281"/>
      <c r="Z915" s="282"/>
      <c r="AA915" s="349">
        <f t="shared" si="315"/>
        <v>0</v>
      </c>
    </row>
    <row r="916" spans="1:27" ht="18.75" thickBot="1">
      <c r="A916" s="290">
        <v>145</v>
      </c>
      <c r="B916" s="139"/>
      <c r="C916" s="140">
        <v>1092</v>
      </c>
      <c r="D916" s="149" t="s">
        <v>492</v>
      </c>
      <c r="E916" s="539">
        <f t="shared" si="324"/>
        <v>0</v>
      </c>
      <c r="F916" s="526"/>
      <c r="G916" s="272"/>
      <c r="H916" s="272"/>
      <c r="I916" s="526"/>
      <c r="J916" s="272"/>
      <c r="K916" s="272"/>
      <c r="L916" s="571">
        <f t="shared" si="325"/>
        <v>0</v>
      </c>
      <c r="M916" s="270">
        <f t="shared" si="314"/>
      </c>
      <c r="N916" s="271"/>
      <c r="O916" s="493"/>
      <c r="P916" s="281"/>
      <c r="Q916" s="351">
        <f t="shared" si="326"/>
        <v>0</v>
      </c>
      <c r="R916" s="494">
        <f t="shared" si="316"/>
        <v>0</v>
      </c>
      <c r="S916" s="271"/>
      <c r="T916" s="352"/>
      <c r="U916" s="357"/>
      <c r="V916" s="357"/>
      <c r="W916" s="357"/>
      <c r="X916" s="357"/>
      <c r="Y916" s="357"/>
      <c r="Z916" s="495"/>
      <c r="AA916" s="349">
        <f t="shared" si="315"/>
        <v>0</v>
      </c>
    </row>
    <row r="917" spans="1:27" ht="18.75" thickBot="1">
      <c r="A917" s="290">
        <v>150</v>
      </c>
      <c r="B917" s="139"/>
      <c r="C917" s="146">
        <v>1098</v>
      </c>
      <c r="D917" s="150" t="s">
        <v>344</v>
      </c>
      <c r="E917" s="539">
        <f t="shared" si="324"/>
        <v>0</v>
      </c>
      <c r="F917" s="526"/>
      <c r="G917" s="272"/>
      <c r="H917" s="272"/>
      <c r="I917" s="526"/>
      <c r="J917" s="272"/>
      <c r="K917" s="272"/>
      <c r="L917" s="571">
        <f t="shared" si="325"/>
        <v>0</v>
      </c>
      <c r="M917" s="270">
        <f t="shared" si="314"/>
      </c>
      <c r="N917" s="271"/>
      <c r="O917" s="493"/>
      <c r="P917" s="281"/>
      <c r="Q917" s="351">
        <f t="shared" si="326"/>
        <v>0</v>
      </c>
      <c r="R917" s="494">
        <f t="shared" si="316"/>
        <v>0</v>
      </c>
      <c r="S917" s="271"/>
      <c r="T917" s="493"/>
      <c r="U917" s="281"/>
      <c r="V917" s="501">
        <f>+IF(+(O917+P917)&gt;=L917,+P917,+(+L917-O917))</f>
        <v>0</v>
      </c>
      <c r="W917" s="351">
        <f>T917+U917-V917</f>
        <v>0</v>
      </c>
      <c r="X917" s="281"/>
      <c r="Y917" s="281"/>
      <c r="Z917" s="282"/>
      <c r="AA917" s="349">
        <f t="shared" si="315"/>
        <v>0</v>
      </c>
    </row>
    <row r="918" spans="1:27" ht="18.75" thickBot="1">
      <c r="A918" s="290">
        <v>155</v>
      </c>
      <c r="B918" s="143">
        <v>1900</v>
      </c>
      <c r="C918" s="870" t="s">
        <v>414</v>
      </c>
      <c r="D918" s="870"/>
      <c r="E918" s="540">
        <f aca="true" t="shared" si="329" ref="E918:L918">SUM(E919:E921)</f>
        <v>0</v>
      </c>
      <c r="F918" s="353">
        <f t="shared" si="329"/>
        <v>0</v>
      </c>
      <c r="G918" s="279">
        <f t="shared" si="329"/>
        <v>0</v>
      </c>
      <c r="H918" s="279">
        <f>SUM(H919:H921)</f>
        <v>0</v>
      </c>
      <c r="I918" s="353">
        <f t="shared" si="329"/>
        <v>0</v>
      </c>
      <c r="J918" s="279">
        <f t="shared" si="329"/>
        <v>0</v>
      </c>
      <c r="K918" s="279">
        <f t="shared" si="329"/>
        <v>0</v>
      </c>
      <c r="L918" s="279">
        <f t="shared" si="329"/>
        <v>0</v>
      </c>
      <c r="M918" s="270">
        <f t="shared" si="314"/>
      </c>
      <c r="N918" s="271"/>
      <c r="O918" s="354">
        <f>SUM(O919:O921)</f>
        <v>0</v>
      </c>
      <c r="P918" s="355">
        <f>SUM(P919:P921)</f>
        <v>0</v>
      </c>
      <c r="Q918" s="496">
        <f>SUM(Q919:Q921)</f>
        <v>0</v>
      </c>
      <c r="R918" s="497">
        <f>SUM(R919:R921)</f>
        <v>0</v>
      </c>
      <c r="S918" s="271"/>
      <c r="T918" s="356"/>
      <c r="U918" s="367"/>
      <c r="V918" s="367"/>
      <c r="W918" s="367"/>
      <c r="X918" s="367"/>
      <c r="Y918" s="367"/>
      <c r="Z918" s="498"/>
      <c r="AA918" s="349">
        <f>W918-X918-Y918-Z918</f>
        <v>0</v>
      </c>
    </row>
    <row r="919" spans="1:27" ht="18.75" thickBot="1">
      <c r="A919" s="290">
        <v>160</v>
      </c>
      <c r="B919" s="139"/>
      <c r="C919" s="148">
        <v>1901</v>
      </c>
      <c r="D919" s="141" t="s">
        <v>415</v>
      </c>
      <c r="E919" s="539">
        <f>F919+G919+H919</f>
        <v>0</v>
      </c>
      <c r="F919" s="526"/>
      <c r="G919" s="272"/>
      <c r="H919" s="272"/>
      <c r="I919" s="526"/>
      <c r="J919" s="272"/>
      <c r="K919" s="272"/>
      <c r="L919" s="571">
        <f>I919+J919+K919</f>
        <v>0</v>
      </c>
      <c r="M919" s="270">
        <f t="shared" si="314"/>
      </c>
      <c r="N919" s="271"/>
      <c r="O919" s="493"/>
      <c r="P919" s="281"/>
      <c r="Q919" s="351">
        <f>L919</f>
        <v>0</v>
      </c>
      <c r="R919" s="494">
        <f>O919+P919-Q919</f>
        <v>0</v>
      </c>
      <c r="S919" s="271"/>
      <c r="T919" s="352"/>
      <c r="U919" s="357"/>
      <c r="V919" s="357"/>
      <c r="W919" s="357"/>
      <c r="X919" s="357"/>
      <c r="Y919" s="357"/>
      <c r="Z919" s="495"/>
      <c r="AA919" s="349">
        <f>W919-X919-Y919-Z919</f>
        <v>0</v>
      </c>
    </row>
    <row r="920" spans="1:27" ht="18.75" thickBot="1">
      <c r="A920" s="290">
        <v>165</v>
      </c>
      <c r="B920" s="139"/>
      <c r="C920" s="140">
        <v>1981</v>
      </c>
      <c r="D920" s="142" t="s">
        <v>416</v>
      </c>
      <c r="E920" s="539">
        <f>F920+G920+H920</f>
        <v>0</v>
      </c>
      <c r="F920" s="526"/>
      <c r="G920" s="272"/>
      <c r="H920" s="272"/>
      <c r="I920" s="526"/>
      <c r="J920" s="272"/>
      <c r="K920" s="272"/>
      <c r="L920" s="571">
        <f>I920+J920+K920</f>
        <v>0</v>
      </c>
      <c r="M920" s="270">
        <f t="shared" si="314"/>
      </c>
      <c r="N920" s="271"/>
      <c r="O920" s="493"/>
      <c r="P920" s="281"/>
      <c r="Q920" s="351">
        <f>L920</f>
        <v>0</v>
      </c>
      <c r="R920" s="494">
        <f>O920+P920-Q920</f>
        <v>0</v>
      </c>
      <c r="S920" s="271"/>
      <c r="T920" s="352"/>
      <c r="U920" s="357"/>
      <c r="V920" s="357"/>
      <c r="W920" s="357"/>
      <c r="X920" s="357"/>
      <c r="Y920" s="357"/>
      <c r="Z920" s="495"/>
      <c r="AA920" s="349">
        <f>W920-X920-Y920-Z920</f>
        <v>0</v>
      </c>
    </row>
    <row r="921" spans="1:27" ht="18.75" thickBot="1">
      <c r="A921" s="290">
        <v>175</v>
      </c>
      <c r="B921" s="139"/>
      <c r="C921" s="146">
        <v>1991</v>
      </c>
      <c r="D921" s="145" t="s">
        <v>417</v>
      </c>
      <c r="E921" s="539">
        <f>F921+G921+H921</f>
        <v>0</v>
      </c>
      <c r="F921" s="526"/>
      <c r="G921" s="272"/>
      <c r="H921" s="272"/>
      <c r="I921" s="526"/>
      <c r="J921" s="272"/>
      <c r="K921" s="272"/>
      <c r="L921" s="571">
        <f>I921+J921+K921</f>
        <v>0</v>
      </c>
      <c r="M921" s="270">
        <f t="shared" si="314"/>
      </c>
      <c r="N921" s="271"/>
      <c r="O921" s="493"/>
      <c r="P921" s="281"/>
      <c r="Q921" s="351">
        <f>L921</f>
        <v>0</v>
      </c>
      <c r="R921" s="494">
        <f>O921+P921-Q921</f>
        <v>0</v>
      </c>
      <c r="S921" s="271"/>
      <c r="T921" s="352"/>
      <c r="U921" s="357"/>
      <c r="V921" s="357"/>
      <c r="W921" s="357"/>
      <c r="X921" s="357"/>
      <c r="Y921" s="357"/>
      <c r="Z921" s="495"/>
      <c r="AA921" s="349">
        <f>W921-X921-Y921-Z921</f>
        <v>0</v>
      </c>
    </row>
    <row r="922" spans="1:27" ht="18.75" thickBot="1">
      <c r="A922" s="290">
        <v>180</v>
      </c>
      <c r="B922" s="143">
        <v>2100</v>
      </c>
      <c r="C922" s="870" t="s">
        <v>1286</v>
      </c>
      <c r="D922" s="870"/>
      <c r="E922" s="540">
        <f aca="true" t="shared" si="330" ref="E922:L922">SUM(E923:E927)</f>
        <v>0</v>
      </c>
      <c r="F922" s="353">
        <f t="shared" si="330"/>
        <v>0</v>
      </c>
      <c r="G922" s="279">
        <f t="shared" si="330"/>
        <v>0</v>
      </c>
      <c r="H922" s="279">
        <f>SUM(H923:H927)</f>
        <v>0</v>
      </c>
      <c r="I922" s="353">
        <f t="shared" si="330"/>
        <v>0</v>
      </c>
      <c r="J922" s="279">
        <f t="shared" si="330"/>
        <v>0</v>
      </c>
      <c r="K922" s="279">
        <f t="shared" si="330"/>
        <v>0</v>
      </c>
      <c r="L922" s="279">
        <f t="shared" si="330"/>
        <v>0</v>
      </c>
      <c r="M922" s="270">
        <f t="shared" si="314"/>
      </c>
      <c r="N922" s="271"/>
      <c r="O922" s="354">
        <f>SUM(O923:O927)</f>
        <v>0</v>
      </c>
      <c r="P922" s="355">
        <f>SUM(P923:P927)</f>
        <v>0</v>
      </c>
      <c r="Q922" s="496">
        <f>SUM(Q923:Q927)</f>
        <v>0</v>
      </c>
      <c r="R922" s="497">
        <f>SUM(R923:R927)</f>
        <v>0</v>
      </c>
      <c r="S922" s="271"/>
      <c r="T922" s="356"/>
      <c r="U922" s="367"/>
      <c r="V922" s="367"/>
      <c r="W922" s="367"/>
      <c r="X922" s="367"/>
      <c r="Y922" s="367"/>
      <c r="Z922" s="498"/>
      <c r="AA922" s="349">
        <f t="shared" si="315"/>
        <v>0</v>
      </c>
    </row>
    <row r="923" spans="1:27" ht="18.75" thickBot="1">
      <c r="A923" s="290">
        <v>185</v>
      </c>
      <c r="B923" s="139"/>
      <c r="C923" s="148">
        <v>2110</v>
      </c>
      <c r="D923" s="151" t="s">
        <v>345</v>
      </c>
      <c r="E923" s="539">
        <f>F923+G923+H923</f>
        <v>0</v>
      </c>
      <c r="F923" s="526"/>
      <c r="G923" s="272"/>
      <c r="H923" s="272"/>
      <c r="I923" s="526"/>
      <c r="J923" s="272"/>
      <c r="K923" s="272"/>
      <c r="L923" s="571">
        <f>I923+J923+K923</f>
        <v>0</v>
      </c>
      <c r="M923" s="270">
        <f t="shared" si="314"/>
      </c>
      <c r="N923" s="271"/>
      <c r="O923" s="493"/>
      <c r="P923" s="281"/>
      <c r="Q923" s="351">
        <f>L923</f>
        <v>0</v>
      </c>
      <c r="R923" s="494">
        <f t="shared" si="316"/>
        <v>0</v>
      </c>
      <c r="S923" s="271"/>
      <c r="T923" s="352"/>
      <c r="U923" s="357"/>
      <c r="V923" s="357"/>
      <c r="W923" s="357"/>
      <c r="X923" s="357"/>
      <c r="Y923" s="357"/>
      <c r="Z923" s="495"/>
      <c r="AA923" s="349">
        <f t="shared" si="315"/>
        <v>0</v>
      </c>
    </row>
    <row r="924" spans="1:27" ht="18.75" thickBot="1">
      <c r="A924" s="290">
        <v>190</v>
      </c>
      <c r="B924" s="180"/>
      <c r="C924" s="140">
        <v>2120</v>
      </c>
      <c r="D924" s="168" t="s">
        <v>346</v>
      </c>
      <c r="E924" s="539">
        <f>F924+G924+H924</f>
        <v>0</v>
      </c>
      <c r="F924" s="526"/>
      <c r="G924" s="272"/>
      <c r="H924" s="272"/>
      <c r="I924" s="526"/>
      <c r="J924" s="272"/>
      <c r="K924" s="272"/>
      <c r="L924" s="571">
        <f>I924+J924+K924</f>
        <v>0</v>
      </c>
      <c r="M924" s="270">
        <f t="shared" si="314"/>
      </c>
      <c r="N924" s="271"/>
      <c r="O924" s="493"/>
      <c r="P924" s="281"/>
      <c r="Q924" s="351">
        <f>L924</f>
        <v>0</v>
      </c>
      <c r="R924" s="494">
        <f t="shared" si="316"/>
        <v>0</v>
      </c>
      <c r="S924" s="271"/>
      <c r="T924" s="352"/>
      <c r="U924" s="357"/>
      <c r="V924" s="357"/>
      <c r="W924" s="357"/>
      <c r="X924" s="357"/>
      <c r="Y924" s="357"/>
      <c r="Z924" s="495"/>
      <c r="AA924" s="349">
        <f t="shared" si="315"/>
        <v>0</v>
      </c>
    </row>
    <row r="925" spans="1:27" ht="18.75" thickBot="1">
      <c r="A925" s="290">
        <v>200</v>
      </c>
      <c r="B925" s="180"/>
      <c r="C925" s="140">
        <v>2125</v>
      </c>
      <c r="D925" s="162" t="s">
        <v>1276</v>
      </c>
      <c r="E925" s="539">
        <f>F925+G925+H925</f>
        <v>0</v>
      </c>
      <c r="F925" s="526"/>
      <c r="G925" s="272"/>
      <c r="H925" s="272"/>
      <c r="I925" s="526"/>
      <c r="J925" s="272"/>
      <c r="K925" s="272"/>
      <c r="L925" s="571">
        <f>I925+J925+K925</f>
        <v>0</v>
      </c>
      <c r="M925" s="270">
        <f t="shared" si="314"/>
      </c>
      <c r="N925" s="271"/>
      <c r="O925" s="493"/>
      <c r="P925" s="281"/>
      <c r="Q925" s="351">
        <f>L925</f>
        <v>0</v>
      </c>
      <c r="R925" s="494">
        <f t="shared" si="316"/>
        <v>0</v>
      </c>
      <c r="S925" s="271"/>
      <c r="T925" s="352"/>
      <c r="U925" s="357"/>
      <c r="V925" s="357"/>
      <c r="W925" s="357"/>
      <c r="X925" s="357"/>
      <c r="Y925" s="357"/>
      <c r="Z925" s="495"/>
      <c r="AA925" s="349">
        <f t="shared" si="315"/>
        <v>0</v>
      </c>
    </row>
    <row r="926" spans="1:27" ht="18.75" thickBot="1">
      <c r="A926" s="290">
        <v>200</v>
      </c>
      <c r="B926" s="147"/>
      <c r="C926" s="140">
        <v>2140</v>
      </c>
      <c r="D926" s="168" t="s">
        <v>348</v>
      </c>
      <c r="E926" s="539">
        <f>F926+G926+H926</f>
        <v>0</v>
      </c>
      <c r="F926" s="526"/>
      <c r="G926" s="272"/>
      <c r="H926" s="272"/>
      <c r="I926" s="526"/>
      <c r="J926" s="272"/>
      <c r="K926" s="272"/>
      <c r="L926" s="571">
        <f>I926+J926+K926</f>
        <v>0</v>
      </c>
      <c r="M926" s="270">
        <f t="shared" si="314"/>
      </c>
      <c r="N926" s="271"/>
      <c r="O926" s="493"/>
      <c r="P926" s="281"/>
      <c r="Q926" s="351">
        <f>L926</f>
        <v>0</v>
      </c>
      <c r="R926" s="494">
        <f t="shared" si="316"/>
        <v>0</v>
      </c>
      <c r="S926" s="271"/>
      <c r="T926" s="352"/>
      <c r="U926" s="357"/>
      <c r="V926" s="357"/>
      <c r="W926" s="357"/>
      <c r="X926" s="357"/>
      <c r="Y926" s="357"/>
      <c r="Z926" s="495"/>
      <c r="AA926" s="349">
        <f t="shared" si="315"/>
        <v>0</v>
      </c>
    </row>
    <row r="927" spans="1:27" ht="18.75" thickBot="1">
      <c r="A927" s="290">
        <v>205</v>
      </c>
      <c r="B927" s="139"/>
      <c r="C927" s="146">
        <v>2190</v>
      </c>
      <c r="D927" s="609" t="s">
        <v>349</v>
      </c>
      <c r="E927" s="539">
        <f>F927+G927+H927</f>
        <v>0</v>
      </c>
      <c r="F927" s="526"/>
      <c r="G927" s="272"/>
      <c r="H927" s="272"/>
      <c r="I927" s="526"/>
      <c r="J927" s="272"/>
      <c r="K927" s="272"/>
      <c r="L927" s="571">
        <f>I927+J927+K927</f>
        <v>0</v>
      </c>
      <c r="M927" s="270">
        <f t="shared" si="314"/>
      </c>
      <c r="N927" s="271"/>
      <c r="O927" s="493"/>
      <c r="P927" s="281"/>
      <c r="Q927" s="351">
        <f>L927</f>
        <v>0</v>
      </c>
      <c r="R927" s="494">
        <f t="shared" si="316"/>
        <v>0</v>
      </c>
      <c r="S927" s="271"/>
      <c r="T927" s="352"/>
      <c r="U927" s="357"/>
      <c r="V927" s="357"/>
      <c r="W927" s="357"/>
      <c r="X927" s="357"/>
      <c r="Y927" s="357"/>
      <c r="Z927" s="495"/>
      <c r="AA927" s="349">
        <f t="shared" si="315"/>
        <v>0</v>
      </c>
    </row>
    <row r="928" spans="1:27" ht="18.75" thickBot="1">
      <c r="A928" s="290">
        <v>210</v>
      </c>
      <c r="B928" s="143">
        <v>2200</v>
      </c>
      <c r="C928" s="870" t="s">
        <v>350</v>
      </c>
      <c r="D928" s="870"/>
      <c r="E928" s="540">
        <f aca="true" t="shared" si="331" ref="E928:L928">SUM(E929:E930)</f>
        <v>0</v>
      </c>
      <c r="F928" s="353">
        <f t="shared" si="331"/>
        <v>0</v>
      </c>
      <c r="G928" s="279">
        <f t="shared" si="331"/>
        <v>0</v>
      </c>
      <c r="H928" s="279">
        <f>SUM(H929:H930)</f>
        <v>0</v>
      </c>
      <c r="I928" s="353">
        <f t="shared" si="331"/>
        <v>0</v>
      </c>
      <c r="J928" s="279">
        <f t="shared" si="331"/>
        <v>0</v>
      </c>
      <c r="K928" s="279">
        <f t="shared" si="331"/>
        <v>0</v>
      </c>
      <c r="L928" s="279">
        <f t="shared" si="331"/>
        <v>0</v>
      </c>
      <c r="M928" s="270">
        <f t="shared" si="314"/>
      </c>
      <c r="N928" s="271"/>
      <c r="O928" s="354">
        <f>SUM(O929:O930)</f>
        <v>0</v>
      </c>
      <c r="P928" s="355">
        <f>SUM(P929:P930)</f>
        <v>0</v>
      </c>
      <c r="Q928" s="496">
        <f>SUM(Q929:Q930)</f>
        <v>0</v>
      </c>
      <c r="R928" s="497">
        <f>SUM(R929:R930)</f>
        <v>0</v>
      </c>
      <c r="S928" s="271"/>
      <c r="T928" s="356"/>
      <c r="U928" s="367"/>
      <c r="V928" s="367"/>
      <c r="W928" s="367"/>
      <c r="X928" s="367"/>
      <c r="Y928" s="367"/>
      <c r="Z928" s="498"/>
      <c r="AA928" s="349">
        <f t="shared" si="315"/>
        <v>0</v>
      </c>
    </row>
    <row r="929" spans="1:27" ht="18.75" thickBot="1">
      <c r="A929" s="290">
        <v>215</v>
      </c>
      <c r="B929" s="139"/>
      <c r="C929" s="140">
        <v>2221</v>
      </c>
      <c r="D929" s="142" t="s">
        <v>1668</v>
      </c>
      <c r="E929" s="539">
        <f aca="true" t="shared" si="332" ref="E929:E934">F929+G929+H929</f>
        <v>0</v>
      </c>
      <c r="F929" s="526"/>
      <c r="G929" s="272"/>
      <c r="H929" s="272"/>
      <c r="I929" s="526"/>
      <c r="J929" s="272"/>
      <c r="K929" s="272"/>
      <c r="L929" s="571">
        <f aca="true" t="shared" si="333" ref="L929:L934">I929+J929+K929</f>
        <v>0</v>
      </c>
      <c r="M929" s="270">
        <f t="shared" si="314"/>
      </c>
      <c r="N929" s="271"/>
      <c r="O929" s="493"/>
      <c r="P929" s="281"/>
      <c r="Q929" s="351">
        <f aca="true" t="shared" si="334" ref="Q929:Q934">L929</f>
        <v>0</v>
      </c>
      <c r="R929" s="494">
        <f aca="true" t="shared" si="335" ref="R929:R934">O929+P929-Q929</f>
        <v>0</v>
      </c>
      <c r="S929" s="271"/>
      <c r="T929" s="352"/>
      <c r="U929" s="357"/>
      <c r="V929" s="357"/>
      <c r="W929" s="357"/>
      <c r="X929" s="357"/>
      <c r="Y929" s="357"/>
      <c r="Z929" s="495"/>
      <c r="AA929" s="349">
        <f t="shared" si="315"/>
        <v>0</v>
      </c>
    </row>
    <row r="930" spans="1:27" ht="18.75" thickBot="1">
      <c r="A930" s="289">
        <v>220</v>
      </c>
      <c r="B930" s="139"/>
      <c r="C930" s="146">
        <v>2224</v>
      </c>
      <c r="D930" s="145" t="s">
        <v>351</v>
      </c>
      <c r="E930" s="539">
        <f t="shared" si="332"/>
        <v>0</v>
      </c>
      <c r="F930" s="526"/>
      <c r="G930" s="272"/>
      <c r="H930" s="272"/>
      <c r="I930" s="526"/>
      <c r="J930" s="272"/>
      <c r="K930" s="272"/>
      <c r="L930" s="571">
        <f t="shared" si="333"/>
        <v>0</v>
      </c>
      <c r="M930" s="270">
        <f t="shared" si="314"/>
      </c>
      <c r="N930" s="271"/>
      <c r="O930" s="493"/>
      <c r="P930" s="281"/>
      <c r="Q930" s="351">
        <f t="shared" si="334"/>
        <v>0</v>
      </c>
      <c r="R930" s="494">
        <f t="shared" si="335"/>
        <v>0</v>
      </c>
      <c r="S930" s="271"/>
      <c r="T930" s="352"/>
      <c r="U930" s="357"/>
      <c r="V930" s="357"/>
      <c r="W930" s="357"/>
      <c r="X930" s="357"/>
      <c r="Y930" s="357"/>
      <c r="Z930" s="495"/>
      <c r="AA930" s="349">
        <f t="shared" si="315"/>
        <v>0</v>
      </c>
    </row>
    <row r="931" spans="1:27" ht="18.75" thickBot="1">
      <c r="A931" s="290">
        <v>225</v>
      </c>
      <c r="B931" s="143">
        <v>2500</v>
      </c>
      <c r="C931" s="905" t="s">
        <v>352</v>
      </c>
      <c r="D931" s="905"/>
      <c r="E931" s="539">
        <f t="shared" si="332"/>
        <v>0</v>
      </c>
      <c r="F931" s="528"/>
      <c r="G931" s="285"/>
      <c r="H931" s="285"/>
      <c r="I931" s="528"/>
      <c r="J931" s="285"/>
      <c r="K931" s="285"/>
      <c r="L931" s="571">
        <f t="shared" si="333"/>
        <v>0</v>
      </c>
      <c r="M931" s="270">
        <f t="shared" si="314"/>
      </c>
      <c r="N931" s="271"/>
      <c r="O931" s="500"/>
      <c r="P931" s="283"/>
      <c r="Q931" s="351">
        <f t="shared" si="334"/>
        <v>0</v>
      </c>
      <c r="R931" s="494">
        <f t="shared" si="335"/>
        <v>0</v>
      </c>
      <c r="S931" s="271"/>
      <c r="T931" s="356"/>
      <c r="U931" s="367"/>
      <c r="V931" s="357"/>
      <c r="W931" s="357"/>
      <c r="X931" s="367"/>
      <c r="Y931" s="357"/>
      <c r="Z931" s="495"/>
      <c r="AA931" s="349">
        <f t="shared" si="315"/>
        <v>0</v>
      </c>
    </row>
    <row r="932" spans="1:27" ht="18.75" thickBot="1">
      <c r="A932" s="290">
        <v>230</v>
      </c>
      <c r="B932" s="143">
        <v>2600</v>
      </c>
      <c r="C932" s="906" t="s">
        <v>353</v>
      </c>
      <c r="D932" s="932"/>
      <c r="E932" s="539">
        <f t="shared" si="332"/>
        <v>0</v>
      </c>
      <c r="F932" s="528"/>
      <c r="G932" s="285"/>
      <c r="H932" s="285"/>
      <c r="I932" s="528"/>
      <c r="J932" s="285"/>
      <c r="K932" s="285"/>
      <c r="L932" s="571">
        <f t="shared" si="333"/>
        <v>0</v>
      </c>
      <c r="M932" s="270">
        <f t="shared" si="314"/>
      </c>
      <c r="N932" s="271"/>
      <c r="O932" s="500"/>
      <c r="P932" s="283"/>
      <c r="Q932" s="351">
        <f t="shared" si="334"/>
        <v>0</v>
      </c>
      <c r="R932" s="494">
        <f t="shared" si="335"/>
        <v>0</v>
      </c>
      <c r="S932" s="271"/>
      <c r="T932" s="356"/>
      <c r="U932" s="367"/>
      <c r="V932" s="357"/>
      <c r="W932" s="357"/>
      <c r="X932" s="367"/>
      <c r="Y932" s="357"/>
      <c r="Z932" s="495"/>
      <c r="AA932" s="349">
        <f t="shared" si="315"/>
        <v>0</v>
      </c>
    </row>
    <row r="933" spans="1:27" ht="18.75" thickBot="1">
      <c r="A933" s="290">
        <v>245</v>
      </c>
      <c r="B933" s="143">
        <v>2700</v>
      </c>
      <c r="C933" s="906" t="s">
        <v>354</v>
      </c>
      <c r="D933" s="932"/>
      <c r="E933" s="539">
        <f t="shared" si="332"/>
        <v>0</v>
      </c>
      <c r="F933" s="528"/>
      <c r="G933" s="285"/>
      <c r="H933" s="285"/>
      <c r="I933" s="528"/>
      <c r="J933" s="285"/>
      <c r="K933" s="285"/>
      <c r="L933" s="571">
        <f t="shared" si="333"/>
        <v>0</v>
      </c>
      <c r="M933" s="270">
        <f t="shared" si="314"/>
      </c>
      <c r="N933" s="271"/>
      <c r="O933" s="500"/>
      <c r="P933" s="283"/>
      <c r="Q933" s="351">
        <f t="shared" si="334"/>
        <v>0</v>
      </c>
      <c r="R933" s="494">
        <f t="shared" si="335"/>
        <v>0</v>
      </c>
      <c r="S933" s="271"/>
      <c r="T933" s="356"/>
      <c r="U933" s="367"/>
      <c r="V933" s="357"/>
      <c r="W933" s="357"/>
      <c r="X933" s="367"/>
      <c r="Y933" s="357"/>
      <c r="Z933" s="495"/>
      <c r="AA933" s="349">
        <f t="shared" si="315"/>
        <v>0</v>
      </c>
    </row>
    <row r="934" spans="1:27" ht="18.75" thickBot="1">
      <c r="A934" s="289">
        <v>220</v>
      </c>
      <c r="B934" s="143">
        <v>2800</v>
      </c>
      <c r="C934" s="906" t="s">
        <v>355</v>
      </c>
      <c r="D934" s="932"/>
      <c r="E934" s="539">
        <f t="shared" si="332"/>
        <v>0</v>
      </c>
      <c r="F934" s="528"/>
      <c r="G934" s="285"/>
      <c r="H934" s="285"/>
      <c r="I934" s="528"/>
      <c r="J934" s="285"/>
      <c r="K934" s="285"/>
      <c r="L934" s="571">
        <f t="shared" si="333"/>
        <v>0</v>
      </c>
      <c r="M934" s="270">
        <f t="shared" si="314"/>
      </c>
      <c r="N934" s="271"/>
      <c r="O934" s="500"/>
      <c r="P934" s="283"/>
      <c r="Q934" s="351">
        <f t="shared" si="334"/>
        <v>0</v>
      </c>
      <c r="R934" s="494">
        <f t="shared" si="335"/>
        <v>0</v>
      </c>
      <c r="S934" s="271"/>
      <c r="T934" s="356"/>
      <c r="U934" s="367"/>
      <c r="V934" s="357"/>
      <c r="W934" s="357"/>
      <c r="X934" s="367"/>
      <c r="Y934" s="357"/>
      <c r="Z934" s="495"/>
      <c r="AA934" s="349">
        <f t="shared" si="315"/>
        <v>0</v>
      </c>
    </row>
    <row r="935" spans="1:27" ht="18.75" thickBot="1">
      <c r="A935" s="290">
        <v>225</v>
      </c>
      <c r="B935" s="143">
        <v>2900</v>
      </c>
      <c r="C935" s="904" t="s">
        <v>356</v>
      </c>
      <c r="D935" s="931"/>
      <c r="E935" s="540">
        <f aca="true" t="shared" si="336" ref="E935:L935">SUM(E936:E941)</f>
        <v>0</v>
      </c>
      <c r="F935" s="353">
        <f t="shared" si="336"/>
        <v>0</v>
      </c>
      <c r="G935" s="279">
        <f t="shared" si="336"/>
        <v>0</v>
      </c>
      <c r="H935" s="279">
        <f>SUM(H936:H941)</f>
        <v>0</v>
      </c>
      <c r="I935" s="353">
        <f t="shared" si="336"/>
        <v>0</v>
      </c>
      <c r="J935" s="279">
        <f t="shared" si="336"/>
        <v>0</v>
      </c>
      <c r="K935" s="279">
        <f t="shared" si="336"/>
        <v>0</v>
      </c>
      <c r="L935" s="279">
        <f t="shared" si="336"/>
        <v>0</v>
      </c>
      <c r="M935" s="270">
        <f t="shared" si="314"/>
      </c>
      <c r="N935" s="271"/>
      <c r="O935" s="354">
        <f>SUM(O936:O941)</f>
        <v>0</v>
      </c>
      <c r="P935" s="355">
        <f>SUM(P936:P941)</f>
        <v>0</v>
      </c>
      <c r="Q935" s="496">
        <f>SUM(Q936:Q941)</f>
        <v>0</v>
      </c>
      <c r="R935" s="497">
        <f>SUM(R936:R941)</f>
        <v>0</v>
      </c>
      <c r="S935" s="271"/>
      <c r="T935" s="356"/>
      <c r="U935" s="367"/>
      <c r="V935" s="367"/>
      <c r="W935" s="367"/>
      <c r="X935" s="367"/>
      <c r="Y935" s="367"/>
      <c r="Z935" s="498"/>
      <c r="AA935" s="349">
        <f t="shared" si="315"/>
        <v>0</v>
      </c>
    </row>
    <row r="936" spans="1:27" ht="18.75" thickBot="1">
      <c r="A936" s="290">
        <v>230</v>
      </c>
      <c r="B936" s="181"/>
      <c r="C936" s="148">
        <v>2920</v>
      </c>
      <c r="D936" s="360" t="s">
        <v>357</v>
      </c>
      <c r="E936" s="539">
        <f aca="true" t="shared" si="337" ref="E936:E941">F936+G936+H936</f>
        <v>0</v>
      </c>
      <c r="F936" s="526"/>
      <c r="G936" s="272"/>
      <c r="H936" s="272"/>
      <c r="I936" s="526"/>
      <c r="J936" s="272"/>
      <c r="K936" s="272"/>
      <c r="L936" s="571">
        <f aca="true" t="shared" si="338" ref="L936:L941">I936+J936+K936</f>
        <v>0</v>
      </c>
      <c r="M936" s="270">
        <f t="shared" si="314"/>
      </c>
      <c r="N936" s="271"/>
      <c r="O936" s="493"/>
      <c r="P936" s="281"/>
      <c r="Q936" s="351">
        <f aca="true" t="shared" si="339" ref="Q936:Q941">L936</f>
        <v>0</v>
      </c>
      <c r="R936" s="494">
        <f aca="true" t="shared" si="340" ref="R936:R941">O936+P936-Q936</f>
        <v>0</v>
      </c>
      <c r="S936" s="271"/>
      <c r="T936" s="352"/>
      <c r="U936" s="357"/>
      <c r="V936" s="357"/>
      <c r="W936" s="357"/>
      <c r="X936" s="357"/>
      <c r="Y936" s="357"/>
      <c r="Z936" s="495"/>
      <c r="AA936" s="349">
        <f t="shared" si="315"/>
        <v>0</v>
      </c>
    </row>
    <row r="937" spans="1:27" ht="36" customHeight="1" thickBot="1">
      <c r="A937" s="290">
        <v>235</v>
      </c>
      <c r="B937" s="181"/>
      <c r="C937" s="177">
        <v>2969</v>
      </c>
      <c r="D937" s="361" t="s">
        <v>358</v>
      </c>
      <c r="E937" s="539">
        <f t="shared" si="337"/>
        <v>0</v>
      </c>
      <c r="F937" s="526"/>
      <c r="G937" s="272"/>
      <c r="H937" s="272"/>
      <c r="I937" s="526"/>
      <c r="J937" s="272"/>
      <c r="K937" s="272"/>
      <c r="L937" s="571">
        <f t="shared" si="338"/>
        <v>0</v>
      </c>
      <c r="M937" s="270">
        <f t="shared" si="314"/>
      </c>
      <c r="N937" s="271"/>
      <c r="O937" s="493"/>
      <c r="P937" s="281"/>
      <c r="Q937" s="351">
        <f t="shared" si="339"/>
        <v>0</v>
      </c>
      <c r="R937" s="494">
        <f t="shared" si="340"/>
        <v>0</v>
      </c>
      <c r="S937" s="271"/>
      <c r="T937" s="352"/>
      <c r="U937" s="357"/>
      <c r="V937" s="357"/>
      <c r="W937" s="357"/>
      <c r="X937" s="357"/>
      <c r="Y937" s="357"/>
      <c r="Z937" s="495"/>
      <c r="AA937" s="349">
        <f t="shared" si="315"/>
        <v>0</v>
      </c>
    </row>
    <row r="938" spans="1:27" ht="32.25" thickBot="1">
      <c r="A938" s="290">
        <v>240</v>
      </c>
      <c r="B938" s="181"/>
      <c r="C938" s="177">
        <v>2970</v>
      </c>
      <c r="D938" s="361" t="s">
        <v>359</v>
      </c>
      <c r="E938" s="539">
        <f t="shared" si="337"/>
        <v>0</v>
      </c>
      <c r="F938" s="526"/>
      <c r="G938" s="272"/>
      <c r="H938" s="272"/>
      <c r="I938" s="526"/>
      <c r="J938" s="272"/>
      <c r="K938" s="272"/>
      <c r="L938" s="571">
        <f t="shared" si="338"/>
        <v>0</v>
      </c>
      <c r="M938" s="270">
        <f t="shared" si="314"/>
      </c>
      <c r="N938" s="271"/>
      <c r="O938" s="493"/>
      <c r="P938" s="281"/>
      <c r="Q938" s="351">
        <f t="shared" si="339"/>
        <v>0</v>
      </c>
      <c r="R938" s="494">
        <f t="shared" si="340"/>
        <v>0</v>
      </c>
      <c r="S938" s="271"/>
      <c r="T938" s="352"/>
      <c r="U938" s="357"/>
      <c r="V938" s="357"/>
      <c r="W938" s="357"/>
      <c r="X938" s="357"/>
      <c r="Y938" s="357"/>
      <c r="Z938" s="495"/>
      <c r="AA938" s="349">
        <f t="shared" si="315"/>
        <v>0</v>
      </c>
    </row>
    <row r="939" spans="1:27" ht="18.75" thickBot="1">
      <c r="A939" s="290">
        <v>245</v>
      </c>
      <c r="B939" s="181"/>
      <c r="C939" s="175">
        <v>2989</v>
      </c>
      <c r="D939" s="362" t="s">
        <v>360</v>
      </c>
      <c r="E939" s="539">
        <f t="shared" si="337"/>
        <v>0</v>
      </c>
      <c r="F939" s="526"/>
      <c r="G939" s="272"/>
      <c r="H939" s="272"/>
      <c r="I939" s="526"/>
      <c r="J939" s="272"/>
      <c r="K939" s="272"/>
      <c r="L939" s="571">
        <f t="shared" si="338"/>
        <v>0</v>
      </c>
      <c r="M939" s="270">
        <f t="shared" si="314"/>
      </c>
      <c r="N939" s="271"/>
      <c r="O939" s="493"/>
      <c r="P939" s="281"/>
      <c r="Q939" s="351">
        <f t="shared" si="339"/>
        <v>0</v>
      </c>
      <c r="R939" s="494">
        <f t="shared" si="340"/>
        <v>0</v>
      </c>
      <c r="S939" s="271"/>
      <c r="T939" s="352"/>
      <c r="U939" s="357"/>
      <c r="V939" s="357"/>
      <c r="W939" s="357"/>
      <c r="X939" s="357"/>
      <c r="Y939" s="357"/>
      <c r="Z939" s="495"/>
      <c r="AA939" s="349">
        <f t="shared" si="315"/>
        <v>0</v>
      </c>
    </row>
    <row r="940" spans="1:27" ht="18.75" thickBot="1">
      <c r="A940" s="289">
        <v>250</v>
      </c>
      <c r="B940" s="139"/>
      <c r="C940" s="140">
        <v>2991</v>
      </c>
      <c r="D940" s="363" t="s">
        <v>361</v>
      </c>
      <c r="E940" s="539">
        <f t="shared" si="337"/>
        <v>0</v>
      </c>
      <c r="F940" s="526"/>
      <c r="G940" s="272"/>
      <c r="H940" s="272"/>
      <c r="I940" s="526"/>
      <c r="J940" s="272"/>
      <c r="K940" s="272"/>
      <c r="L940" s="571">
        <f t="shared" si="338"/>
        <v>0</v>
      </c>
      <c r="M940" s="270">
        <f t="shared" si="314"/>
      </c>
      <c r="N940" s="271"/>
      <c r="O940" s="493"/>
      <c r="P940" s="281"/>
      <c r="Q940" s="351">
        <f t="shared" si="339"/>
        <v>0</v>
      </c>
      <c r="R940" s="494">
        <f t="shared" si="340"/>
        <v>0</v>
      </c>
      <c r="S940" s="271"/>
      <c r="T940" s="352"/>
      <c r="U940" s="357"/>
      <c r="V940" s="357"/>
      <c r="W940" s="357"/>
      <c r="X940" s="357"/>
      <c r="Y940" s="357"/>
      <c r="Z940" s="495"/>
      <c r="AA940" s="349">
        <f t="shared" si="315"/>
        <v>0</v>
      </c>
    </row>
    <row r="941" spans="1:27" ht="18.75" thickBot="1">
      <c r="A941" s="290">
        <v>255</v>
      </c>
      <c r="B941" s="139"/>
      <c r="C941" s="146">
        <v>2992</v>
      </c>
      <c r="D941" s="159" t="s">
        <v>362</v>
      </c>
      <c r="E941" s="539">
        <f t="shared" si="337"/>
        <v>0</v>
      </c>
      <c r="F941" s="526"/>
      <c r="G941" s="272"/>
      <c r="H941" s="272"/>
      <c r="I941" s="526"/>
      <c r="J941" s="272"/>
      <c r="K941" s="272"/>
      <c r="L941" s="571">
        <f t="shared" si="338"/>
        <v>0</v>
      </c>
      <c r="M941" s="270">
        <f t="shared" si="314"/>
      </c>
      <c r="N941" s="271"/>
      <c r="O941" s="493"/>
      <c r="P941" s="281"/>
      <c r="Q941" s="351">
        <f t="shared" si="339"/>
        <v>0</v>
      </c>
      <c r="R941" s="494">
        <f t="shared" si="340"/>
        <v>0</v>
      </c>
      <c r="S941" s="271"/>
      <c r="T941" s="352"/>
      <c r="U941" s="357"/>
      <c r="V941" s="357"/>
      <c r="W941" s="357"/>
      <c r="X941" s="357"/>
      <c r="Y941" s="357"/>
      <c r="Z941" s="495"/>
      <c r="AA941" s="349">
        <f t="shared" si="315"/>
        <v>0</v>
      </c>
    </row>
    <row r="942" spans="1:27" ht="18.75" thickBot="1">
      <c r="A942" s="290">
        <v>265</v>
      </c>
      <c r="B942" s="143">
        <v>3300</v>
      </c>
      <c r="C942" s="904" t="s">
        <v>363</v>
      </c>
      <c r="D942" s="904"/>
      <c r="E942" s="540">
        <f aca="true" t="shared" si="341" ref="E942:L942">SUM(E943:E948)</f>
        <v>0</v>
      </c>
      <c r="F942" s="353">
        <f t="shared" si="341"/>
        <v>0</v>
      </c>
      <c r="G942" s="279">
        <f t="shared" si="341"/>
        <v>0</v>
      </c>
      <c r="H942" s="279">
        <f>SUM(H943:H948)</f>
        <v>0</v>
      </c>
      <c r="I942" s="353">
        <f t="shared" si="341"/>
        <v>0</v>
      </c>
      <c r="J942" s="279">
        <f t="shared" si="341"/>
        <v>0</v>
      </c>
      <c r="K942" s="279">
        <f t="shared" si="341"/>
        <v>0</v>
      </c>
      <c r="L942" s="279">
        <f t="shared" si="341"/>
        <v>0</v>
      </c>
      <c r="M942" s="270">
        <f t="shared" si="314"/>
      </c>
      <c r="N942" s="271"/>
      <c r="O942" s="356"/>
      <c r="P942" s="367"/>
      <c r="Q942" s="367"/>
      <c r="R942" s="498"/>
      <c r="S942" s="271"/>
      <c r="T942" s="356"/>
      <c r="U942" s="367"/>
      <c r="V942" s="367"/>
      <c r="W942" s="367"/>
      <c r="X942" s="367"/>
      <c r="Y942" s="367"/>
      <c r="Z942" s="498"/>
      <c r="AA942" s="349">
        <f t="shared" si="315"/>
        <v>0</v>
      </c>
    </row>
    <row r="943" spans="1:27" ht="18.75" thickBot="1">
      <c r="A943" s="289">
        <v>270</v>
      </c>
      <c r="B943" s="147"/>
      <c r="C943" s="148">
        <v>3301</v>
      </c>
      <c r="D943" s="541" t="s">
        <v>364</v>
      </c>
      <c r="E943" s="539">
        <f aca="true" t="shared" si="342" ref="E943:E951">F943+G943+H943</f>
        <v>0</v>
      </c>
      <c r="F943" s="526"/>
      <c r="G943" s="272"/>
      <c r="H943" s="272"/>
      <c r="I943" s="526"/>
      <c r="J943" s="272"/>
      <c r="K943" s="272"/>
      <c r="L943" s="571">
        <f aca="true" t="shared" si="343" ref="L943:L951">I943+J943+K943</f>
        <v>0</v>
      </c>
      <c r="M943" s="270">
        <f t="shared" si="314"/>
      </c>
      <c r="N943" s="271"/>
      <c r="O943" s="352"/>
      <c r="P943" s="357"/>
      <c r="Q943" s="357"/>
      <c r="R943" s="495"/>
      <c r="S943" s="271"/>
      <c r="T943" s="352"/>
      <c r="U943" s="357"/>
      <c r="V943" s="357"/>
      <c r="W943" s="357"/>
      <c r="X943" s="357"/>
      <c r="Y943" s="357"/>
      <c r="Z943" s="495"/>
      <c r="AA943" s="349">
        <f t="shared" si="315"/>
        <v>0</v>
      </c>
    </row>
    <row r="944" spans="1:27" ht="18.75" thickBot="1">
      <c r="A944" s="289">
        <v>290</v>
      </c>
      <c r="B944" s="147"/>
      <c r="C944" s="177">
        <v>3302</v>
      </c>
      <c r="D944" s="542" t="s">
        <v>1277</v>
      </c>
      <c r="E944" s="539">
        <f t="shared" si="342"/>
        <v>0</v>
      </c>
      <c r="F944" s="526"/>
      <c r="G944" s="272"/>
      <c r="H944" s="272"/>
      <c r="I944" s="526"/>
      <c r="J944" s="272"/>
      <c r="K944" s="272"/>
      <c r="L944" s="571">
        <f t="shared" si="343"/>
        <v>0</v>
      </c>
      <c r="M944" s="270">
        <f t="shared" si="314"/>
      </c>
      <c r="N944" s="271"/>
      <c r="O944" s="352"/>
      <c r="P944" s="357"/>
      <c r="Q944" s="357"/>
      <c r="R944" s="495"/>
      <c r="S944" s="271"/>
      <c r="T944" s="352"/>
      <c r="U944" s="357"/>
      <c r="V944" s="357"/>
      <c r="W944" s="357"/>
      <c r="X944" s="357"/>
      <c r="Y944" s="357"/>
      <c r="Z944" s="495"/>
      <c r="AA944" s="349">
        <f t="shared" si="315"/>
        <v>0</v>
      </c>
    </row>
    <row r="945" spans="1:27" ht="18.75" thickBot="1">
      <c r="A945" s="358">
        <v>320</v>
      </c>
      <c r="B945" s="147"/>
      <c r="C945" s="177">
        <v>3303</v>
      </c>
      <c r="D945" s="542" t="s">
        <v>366</v>
      </c>
      <c r="E945" s="539">
        <f t="shared" si="342"/>
        <v>0</v>
      </c>
      <c r="F945" s="526"/>
      <c r="G945" s="272"/>
      <c r="H945" s="272"/>
      <c r="I945" s="526"/>
      <c r="J945" s="272"/>
      <c r="K945" s="272"/>
      <c r="L945" s="571">
        <f t="shared" si="343"/>
        <v>0</v>
      </c>
      <c r="M945" s="270">
        <f t="shared" si="314"/>
      </c>
      <c r="N945" s="271"/>
      <c r="O945" s="352"/>
      <c r="P945" s="357"/>
      <c r="Q945" s="357"/>
      <c r="R945" s="495"/>
      <c r="S945" s="271"/>
      <c r="T945" s="352"/>
      <c r="U945" s="357"/>
      <c r="V945" s="357"/>
      <c r="W945" s="357"/>
      <c r="X945" s="357"/>
      <c r="Y945" s="357"/>
      <c r="Z945" s="495"/>
      <c r="AA945" s="349">
        <f t="shared" si="315"/>
        <v>0</v>
      </c>
    </row>
    <row r="946" spans="1:27" ht="18.75" thickBot="1">
      <c r="A946" s="289">
        <v>330</v>
      </c>
      <c r="B946" s="147"/>
      <c r="C946" s="175">
        <v>3304</v>
      </c>
      <c r="D946" s="543" t="s">
        <v>367</v>
      </c>
      <c r="E946" s="539">
        <f t="shared" si="342"/>
        <v>0</v>
      </c>
      <c r="F946" s="526"/>
      <c r="G946" s="272"/>
      <c r="H946" s="272"/>
      <c r="I946" s="526"/>
      <c r="J946" s="272"/>
      <c r="K946" s="272"/>
      <c r="L946" s="571">
        <f t="shared" si="343"/>
        <v>0</v>
      </c>
      <c r="M946" s="270">
        <f t="shared" si="314"/>
      </c>
      <c r="N946" s="271"/>
      <c r="O946" s="352"/>
      <c r="P946" s="357"/>
      <c r="Q946" s="357"/>
      <c r="R946" s="495"/>
      <c r="S946" s="271"/>
      <c r="T946" s="352"/>
      <c r="U946" s="357"/>
      <c r="V946" s="357"/>
      <c r="W946" s="357"/>
      <c r="X946" s="357"/>
      <c r="Y946" s="357"/>
      <c r="Z946" s="495"/>
      <c r="AA946" s="349">
        <f t="shared" si="315"/>
        <v>0</v>
      </c>
    </row>
    <row r="947" spans="1:27" ht="30.75" thickBot="1">
      <c r="A947" s="289">
        <v>350</v>
      </c>
      <c r="B947" s="147"/>
      <c r="C947" s="146">
        <v>3305</v>
      </c>
      <c r="D947" s="544" t="s">
        <v>368</v>
      </c>
      <c r="E947" s="539">
        <f t="shared" si="342"/>
        <v>0</v>
      </c>
      <c r="F947" s="526"/>
      <c r="G947" s="272"/>
      <c r="H947" s="272"/>
      <c r="I947" s="526"/>
      <c r="J947" s="272"/>
      <c r="K947" s="272"/>
      <c r="L947" s="571">
        <f t="shared" si="343"/>
        <v>0</v>
      </c>
      <c r="M947" s="270">
        <f t="shared" si="314"/>
      </c>
      <c r="N947" s="271"/>
      <c r="O947" s="352"/>
      <c r="P947" s="357"/>
      <c r="Q947" s="357"/>
      <c r="R947" s="495"/>
      <c r="S947" s="271"/>
      <c r="T947" s="352"/>
      <c r="U947" s="357"/>
      <c r="V947" s="357"/>
      <c r="W947" s="357"/>
      <c r="X947" s="357"/>
      <c r="Y947" s="357"/>
      <c r="Z947" s="495"/>
      <c r="AA947" s="349">
        <f t="shared" si="315"/>
        <v>0</v>
      </c>
    </row>
    <row r="948" spans="1:27" ht="18.75" thickBot="1">
      <c r="A948" s="290">
        <v>355</v>
      </c>
      <c r="B948" s="147"/>
      <c r="C948" s="146">
        <v>3306</v>
      </c>
      <c r="D948" s="544" t="s">
        <v>369</v>
      </c>
      <c r="E948" s="539">
        <f t="shared" si="342"/>
        <v>0</v>
      </c>
      <c r="F948" s="526"/>
      <c r="G948" s="272"/>
      <c r="H948" s="272"/>
      <c r="I948" s="526"/>
      <c r="J948" s="272"/>
      <c r="K948" s="272"/>
      <c r="L948" s="571">
        <f t="shared" si="343"/>
        <v>0</v>
      </c>
      <c r="M948" s="270">
        <f t="shared" si="314"/>
      </c>
      <c r="N948" s="271"/>
      <c r="O948" s="352"/>
      <c r="P948" s="357"/>
      <c r="Q948" s="357"/>
      <c r="R948" s="495"/>
      <c r="S948" s="271"/>
      <c r="T948" s="352"/>
      <c r="U948" s="357"/>
      <c r="V948" s="357"/>
      <c r="W948" s="357"/>
      <c r="X948" s="357"/>
      <c r="Y948" s="357"/>
      <c r="Z948" s="495"/>
      <c r="AA948" s="349">
        <f t="shared" si="315"/>
        <v>0</v>
      </c>
    </row>
    <row r="949" spans="1:27" ht="18.75" thickBot="1">
      <c r="A949" s="290">
        <v>375</v>
      </c>
      <c r="B949" s="143">
        <v>3900</v>
      </c>
      <c r="C949" s="905" t="s">
        <v>370</v>
      </c>
      <c r="D949" s="910"/>
      <c r="E949" s="539">
        <f t="shared" si="342"/>
        <v>0</v>
      </c>
      <c r="F949" s="528"/>
      <c r="G949" s="285"/>
      <c r="H949" s="285"/>
      <c r="I949" s="528"/>
      <c r="J949" s="285"/>
      <c r="K949" s="285"/>
      <c r="L949" s="571">
        <f t="shared" si="343"/>
        <v>0</v>
      </c>
      <c r="M949" s="270">
        <f aca="true" t="shared" si="344" ref="M949:M995">(IF($E949&lt;&gt;0,$M$2,IF($L949&lt;&gt;0,$M$2,"")))</f>
      </c>
      <c r="N949" s="271"/>
      <c r="O949" s="500"/>
      <c r="P949" s="283"/>
      <c r="Q949" s="355">
        <f aca="true" t="shared" si="345" ref="Q949:Q992">L949</f>
        <v>0</v>
      </c>
      <c r="R949" s="494">
        <f>O949+P949-Q949</f>
        <v>0</v>
      </c>
      <c r="S949" s="271"/>
      <c r="T949" s="500"/>
      <c r="U949" s="283"/>
      <c r="V949" s="501">
        <f>+IF(+(O949+P949)&gt;=L949,+P949,+(+L949-O949))</f>
        <v>0</v>
      </c>
      <c r="W949" s="351">
        <f>T949+U949-V949</f>
        <v>0</v>
      </c>
      <c r="X949" s="283"/>
      <c r="Y949" s="283"/>
      <c r="Z949" s="282"/>
      <c r="AA949" s="349">
        <f aca="true" t="shared" si="346" ref="AA949:AA994">W949-X949-Y949-Z949</f>
        <v>0</v>
      </c>
    </row>
    <row r="950" spans="1:27" ht="18.75" thickBot="1">
      <c r="A950" s="290">
        <v>380</v>
      </c>
      <c r="B950" s="143">
        <v>4000</v>
      </c>
      <c r="C950" s="908" t="s">
        <v>371</v>
      </c>
      <c r="D950" s="908"/>
      <c r="E950" s="539">
        <f t="shared" si="342"/>
        <v>0</v>
      </c>
      <c r="F950" s="528"/>
      <c r="G950" s="285"/>
      <c r="H950" s="285"/>
      <c r="I950" s="528"/>
      <c r="J950" s="285"/>
      <c r="K950" s="285"/>
      <c r="L950" s="571">
        <f t="shared" si="343"/>
        <v>0</v>
      </c>
      <c r="M950" s="270">
        <f t="shared" si="344"/>
      </c>
      <c r="N950" s="271"/>
      <c r="O950" s="500"/>
      <c r="P950" s="283"/>
      <c r="Q950" s="355">
        <f t="shared" si="345"/>
        <v>0</v>
      </c>
      <c r="R950" s="494">
        <f>O950+P950-Q950</f>
        <v>0</v>
      </c>
      <c r="S950" s="271"/>
      <c r="T950" s="356"/>
      <c r="U950" s="367"/>
      <c r="V950" s="367"/>
      <c r="W950" s="357"/>
      <c r="X950" s="367"/>
      <c r="Y950" s="367"/>
      <c r="Z950" s="495"/>
      <c r="AA950" s="349">
        <f t="shared" si="346"/>
        <v>0</v>
      </c>
    </row>
    <row r="951" spans="1:27" ht="18.75" thickBot="1">
      <c r="A951" s="290">
        <v>385</v>
      </c>
      <c r="B951" s="143">
        <v>4100</v>
      </c>
      <c r="C951" s="908" t="s">
        <v>372</v>
      </c>
      <c r="D951" s="908"/>
      <c r="E951" s="539">
        <f t="shared" si="342"/>
        <v>0</v>
      </c>
      <c r="F951" s="528"/>
      <c r="G951" s="285"/>
      <c r="H951" s="285"/>
      <c r="I951" s="528"/>
      <c r="J951" s="285"/>
      <c r="K951" s="285"/>
      <c r="L951" s="571">
        <f t="shared" si="343"/>
        <v>0</v>
      </c>
      <c r="M951" s="270">
        <f t="shared" si="344"/>
      </c>
      <c r="N951" s="271"/>
      <c r="O951" s="356"/>
      <c r="P951" s="367"/>
      <c r="Q951" s="367"/>
      <c r="R951" s="498"/>
      <c r="S951" s="271"/>
      <c r="T951" s="356"/>
      <c r="U951" s="367"/>
      <c r="V951" s="367"/>
      <c r="W951" s="367"/>
      <c r="X951" s="367"/>
      <c r="Y951" s="367"/>
      <c r="Z951" s="498"/>
      <c r="AA951" s="349">
        <f t="shared" si="346"/>
        <v>0</v>
      </c>
    </row>
    <row r="952" spans="1:27" ht="18.75" thickBot="1">
      <c r="A952" s="290">
        <v>390</v>
      </c>
      <c r="B952" s="143">
        <v>4200</v>
      </c>
      <c r="C952" s="904" t="s">
        <v>373</v>
      </c>
      <c r="D952" s="931"/>
      <c r="E952" s="540">
        <f aca="true" t="shared" si="347" ref="E952:L952">SUM(E953:E958)</f>
        <v>0</v>
      </c>
      <c r="F952" s="353">
        <f t="shared" si="347"/>
        <v>0</v>
      </c>
      <c r="G952" s="279">
        <f t="shared" si="347"/>
        <v>0</v>
      </c>
      <c r="H952" s="279">
        <f>SUM(H953:H958)</f>
        <v>0</v>
      </c>
      <c r="I952" s="353">
        <f t="shared" si="347"/>
        <v>0</v>
      </c>
      <c r="J952" s="279">
        <f t="shared" si="347"/>
        <v>0</v>
      </c>
      <c r="K952" s="279">
        <f t="shared" si="347"/>
        <v>0</v>
      </c>
      <c r="L952" s="279">
        <f t="shared" si="347"/>
        <v>0</v>
      </c>
      <c r="M952" s="270">
        <f t="shared" si="344"/>
      </c>
      <c r="N952" s="271"/>
      <c r="O952" s="354">
        <f>SUM(O953:O958)</f>
        <v>0</v>
      </c>
      <c r="P952" s="355">
        <f>SUM(P953:P958)</f>
        <v>0</v>
      </c>
      <c r="Q952" s="496">
        <f>SUM(Q953:Q958)</f>
        <v>0</v>
      </c>
      <c r="R952" s="497">
        <f>SUM(R953:R958)</f>
        <v>0</v>
      </c>
      <c r="S952" s="271"/>
      <c r="T952" s="354">
        <f aca="true" t="shared" si="348" ref="T952:Z952">SUM(T953:T958)</f>
        <v>0</v>
      </c>
      <c r="U952" s="355">
        <f t="shared" si="348"/>
        <v>0</v>
      </c>
      <c r="V952" s="355">
        <f t="shared" si="348"/>
        <v>0</v>
      </c>
      <c r="W952" s="355">
        <f t="shared" si="348"/>
        <v>0</v>
      </c>
      <c r="X952" s="355">
        <f t="shared" si="348"/>
        <v>0</v>
      </c>
      <c r="Y952" s="355">
        <f t="shared" si="348"/>
        <v>0</v>
      </c>
      <c r="Z952" s="497">
        <f t="shared" si="348"/>
        <v>0</v>
      </c>
      <c r="AA952" s="349">
        <f t="shared" si="346"/>
        <v>0</v>
      </c>
    </row>
    <row r="953" spans="1:27" ht="18.75" thickBot="1">
      <c r="A953" s="290">
        <v>395</v>
      </c>
      <c r="B953" s="182"/>
      <c r="C953" s="148">
        <v>4201</v>
      </c>
      <c r="D953" s="141" t="s">
        <v>374</v>
      </c>
      <c r="E953" s="539">
        <f aca="true" t="shared" si="349" ref="E953:E958">F953+G953+H953</f>
        <v>0</v>
      </c>
      <c r="F953" s="526"/>
      <c r="G953" s="272"/>
      <c r="H953" s="272"/>
      <c r="I953" s="526"/>
      <c r="J953" s="272"/>
      <c r="K953" s="272"/>
      <c r="L953" s="571">
        <f aca="true" t="shared" si="350" ref="L953:L958">I953+J953+K953</f>
        <v>0</v>
      </c>
      <c r="M953" s="270">
        <f t="shared" si="344"/>
      </c>
      <c r="N953" s="271"/>
      <c r="O953" s="493"/>
      <c r="P953" s="281"/>
      <c r="Q953" s="351">
        <f t="shared" si="345"/>
        <v>0</v>
      </c>
      <c r="R953" s="494">
        <f aca="true" t="shared" si="351" ref="R953:R958">O953+P953-Q953</f>
        <v>0</v>
      </c>
      <c r="S953" s="271"/>
      <c r="T953" s="493"/>
      <c r="U953" s="281"/>
      <c r="V953" s="501">
        <f aca="true" t="shared" si="352" ref="V953:V958">+IF(+(O953+P953)&gt;=L953,+P953,+(+L953-O953))</f>
        <v>0</v>
      </c>
      <c r="W953" s="351">
        <f aca="true" t="shared" si="353" ref="W953:W958">T953+U953-V953</f>
        <v>0</v>
      </c>
      <c r="X953" s="281"/>
      <c r="Y953" s="281"/>
      <c r="Z953" s="282"/>
      <c r="AA953" s="349">
        <f t="shared" si="346"/>
        <v>0</v>
      </c>
    </row>
    <row r="954" spans="1:27" ht="18.75" thickBot="1">
      <c r="A954" s="284">
        <v>397</v>
      </c>
      <c r="B954" s="182"/>
      <c r="C954" s="140">
        <v>4202</v>
      </c>
      <c r="D954" s="142" t="s">
        <v>375</v>
      </c>
      <c r="E954" s="539">
        <f t="shared" si="349"/>
        <v>0</v>
      </c>
      <c r="F954" s="526"/>
      <c r="G954" s="272"/>
      <c r="H954" s="272"/>
      <c r="I954" s="526"/>
      <c r="J954" s="272"/>
      <c r="K954" s="272"/>
      <c r="L954" s="571">
        <f t="shared" si="350"/>
        <v>0</v>
      </c>
      <c r="M954" s="270">
        <f t="shared" si="344"/>
      </c>
      <c r="N954" s="271"/>
      <c r="O954" s="493"/>
      <c r="P954" s="281"/>
      <c r="Q954" s="351">
        <f t="shared" si="345"/>
        <v>0</v>
      </c>
      <c r="R954" s="494">
        <f t="shared" si="351"/>
        <v>0</v>
      </c>
      <c r="S954" s="271"/>
      <c r="T954" s="493"/>
      <c r="U954" s="281"/>
      <c r="V954" s="501">
        <f t="shared" si="352"/>
        <v>0</v>
      </c>
      <c r="W954" s="351">
        <f t="shared" si="353"/>
        <v>0</v>
      </c>
      <c r="X954" s="281"/>
      <c r="Y954" s="281"/>
      <c r="Z954" s="282"/>
      <c r="AA954" s="349">
        <f t="shared" si="346"/>
        <v>0</v>
      </c>
    </row>
    <row r="955" spans="1:27" ht="18.75" thickBot="1">
      <c r="A955" s="273">
        <v>398</v>
      </c>
      <c r="B955" s="182"/>
      <c r="C955" s="140">
        <v>4214</v>
      </c>
      <c r="D955" s="142" t="s">
        <v>376</v>
      </c>
      <c r="E955" s="539">
        <f t="shared" si="349"/>
        <v>0</v>
      </c>
      <c r="F955" s="526"/>
      <c r="G955" s="272"/>
      <c r="H955" s="272"/>
      <c r="I955" s="526"/>
      <c r="J955" s="272"/>
      <c r="K955" s="272"/>
      <c r="L955" s="571">
        <f t="shared" si="350"/>
        <v>0</v>
      </c>
      <c r="M955" s="270">
        <f t="shared" si="344"/>
      </c>
      <c r="N955" s="271"/>
      <c r="O955" s="493"/>
      <c r="P955" s="281"/>
      <c r="Q955" s="351">
        <f t="shared" si="345"/>
        <v>0</v>
      </c>
      <c r="R955" s="494">
        <f t="shared" si="351"/>
        <v>0</v>
      </c>
      <c r="S955" s="271"/>
      <c r="T955" s="493"/>
      <c r="U955" s="281"/>
      <c r="V955" s="501">
        <f t="shared" si="352"/>
        <v>0</v>
      </c>
      <c r="W955" s="351">
        <f t="shared" si="353"/>
        <v>0</v>
      </c>
      <c r="X955" s="281"/>
      <c r="Y955" s="281"/>
      <c r="Z955" s="282"/>
      <c r="AA955" s="349">
        <f t="shared" si="346"/>
        <v>0</v>
      </c>
    </row>
    <row r="956" spans="1:27" ht="18.75" thickBot="1">
      <c r="A956" s="273">
        <v>399</v>
      </c>
      <c r="B956" s="182"/>
      <c r="C956" s="140">
        <v>4217</v>
      </c>
      <c r="D956" s="142" t="s">
        <v>377</v>
      </c>
      <c r="E956" s="539">
        <f t="shared" si="349"/>
        <v>0</v>
      </c>
      <c r="F956" s="526"/>
      <c r="G956" s="272"/>
      <c r="H956" s="272"/>
      <c r="I956" s="526"/>
      <c r="J956" s="272"/>
      <c r="K956" s="272"/>
      <c r="L956" s="571">
        <f t="shared" si="350"/>
        <v>0</v>
      </c>
      <c r="M956" s="270">
        <f t="shared" si="344"/>
      </c>
      <c r="N956" s="271"/>
      <c r="O956" s="493"/>
      <c r="P956" s="281"/>
      <c r="Q956" s="351">
        <f t="shared" si="345"/>
        <v>0</v>
      </c>
      <c r="R956" s="494">
        <f t="shared" si="351"/>
        <v>0</v>
      </c>
      <c r="S956" s="271"/>
      <c r="T956" s="493"/>
      <c r="U956" s="281"/>
      <c r="V956" s="501">
        <f t="shared" si="352"/>
        <v>0</v>
      </c>
      <c r="W956" s="351">
        <f t="shared" si="353"/>
        <v>0</v>
      </c>
      <c r="X956" s="281"/>
      <c r="Y956" s="281"/>
      <c r="Z956" s="282"/>
      <c r="AA956" s="349">
        <f t="shared" si="346"/>
        <v>0</v>
      </c>
    </row>
    <row r="957" spans="1:27" ht="32.25" thickBot="1">
      <c r="A957" s="273">
        <v>400</v>
      </c>
      <c r="B957" s="182"/>
      <c r="C957" s="140">
        <v>4218</v>
      </c>
      <c r="D957" s="149" t="s">
        <v>378</v>
      </c>
      <c r="E957" s="539">
        <f t="shared" si="349"/>
        <v>0</v>
      </c>
      <c r="F957" s="526"/>
      <c r="G957" s="272"/>
      <c r="H957" s="272"/>
      <c r="I957" s="526"/>
      <c r="J957" s="272"/>
      <c r="K957" s="272"/>
      <c r="L957" s="571">
        <f t="shared" si="350"/>
        <v>0</v>
      </c>
      <c r="M957" s="270">
        <f t="shared" si="344"/>
      </c>
      <c r="N957" s="271"/>
      <c r="O957" s="493"/>
      <c r="P957" s="281"/>
      <c r="Q957" s="351">
        <f t="shared" si="345"/>
        <v>0</v>
      </c>
      <c r="R957" s="494">
        <f t="shared" si="351"/>
        <v>0</v>
      </c>
      <c r="S957" s="271"/>
      <c r="T957" s="493"/>
      <c r="U957" s="281"/>
      <c r="V957" s="501">
        <f t="shared" si="352"/>
        <v>0</v>
      </c>
      <c r="W957" s="351">
        <f t="shared" si="353"/>
        <v>0</v>
      </c>
      <c r="X957" s="281"/>
      <c r="Y957" s="281"/>
      <c r="Z957" s="282"/>
      <c r="AA957" s="349">
        <f t="shared" si="346"/>
        <v>0</v>
      </c>
    </row>
    <row r="958" spans="1:27" ht="18.75" thickBot="1">
      <c r="A958" s="273">
        <v>401</v>
      </c>
      <c r="B958" s="182"/>
      <c r="C958" s="140">
        <v>4219</v>
      </c>
      <c r="D958" s="162" t="s">
        <v>379</v>
      </c>
      <c r="E958" s="539">
        <f t="shared" si="349"/>
        <v>0</v>
      </c>
      <c r="F958" s="526"/>
      <c r="G958" s="272"/>
      <c r="H958" s="272"/>
      <c r="I958" s="526"/>
      <c r="J958" s="272"/>
      <c r="K958" s="272"/>
      <c r="L958" s="571">
        <f t="shared" si="350"/>
        <v>0</v>
      </c>
      <c r="M958" s="270">
        <f t="shared" si="344"/>
      </c>
      <c r="N958" s="271"/>
      <c r="O958" s="493"/>
      <c r="P958" s="281"/>
      <c r="Q958" s="351">
        <f t="shared" si="345"/>
        <v>0</v>
      </c>
      <c r="R958" s="494">
        <f t="shared" si="351"/>
        <v>0</v>
      </c>
      <c r="S958" s="271"/>
      <c r="T958" s="493"/>
      <c r="U958" s="281"/>
      <c r="V958" s="501">
        <f t="shared" si="352"/>
        <v>0</v>
      </c>
      <c r="W958" s="351">
        <f t="shared" si="353"/>
        <v>0</v>
      </c>
      <c r="X958" s="281"/>
      <c r="Y958" s="281"/>
      <c r="Z958" s="282"/>
      <c r="AA958" s="349">
        <f t="shared" si="346"/>
        <v>0</v>
      </c>
    </row>
    <row r="959" spans="1:27" ht="18.75" thickBot="1">
      <c r="A959" s="273">
        <v>402</v>
      </c>
      <c r="B959" s="143">
        <v>4300</v>
      </c>
      <c r="C959" s="870" t="s">
        <v>380</v>
      </c>
      <c r="D959" s="870"/>
      <c r="E959" s="540">
        <f aca="true" t="shared" si="354" ref="E959:L959">SUM(E960:E962)</f>
        <v>0</v>
      </c>
      <c r="F959" s="353">
        <f t="shared" si="354"/>
        <v>0</v>
      </c>
      <c r="G959" s="279">
        <f t="shared" si="354"/>
        <v>0</v>
      </c>
      <c r="H959" s="279">
        <f>SUM(H960:H962)</f>
        <v>0</v>
      </c>
      <c r="I959" s="353">
        <f t="shared" si="354"/>
        <v>0</v>
      </c>
      <c r="J959" s="279">
        <f t="shared" si="354"/>
        <v>0</v>
      </c>
      <c r="K959" s="279">
        <f t="shared" si="354"/>
        <v>0</v>
      </c>
      <c r="L959" s="279">
        <f t="shared" si="354"/>
        <v>0</v>
      </c>
      <c r="M959" s="270">
        <f t="shared" si="344"/>
      </c>
      <c r="N959" s="271"/>
      <c r="O959" s="354">
        <f>SUM(O960:O962)</f>
        <v>0</v>
      </c>
      <c r="P959" s="355">
        <f>SUM(P960:P962)</f>
        <v>0</v>
      </c>
      <c r="Q959" s="496">
        <f>SUM(Q960:Q962)</f>
        <v>0</v>
      </c>
      <c r="R959" s="497">
        <f>SUM(R960:R962)</f>
        <v>0</v>
      </c>
      <c r="S959" s="271"/>
      <c r="T959" s="354">
        <f aca="true" t="shared" si="355" ref="T959:Z959">SUM(T960:T962)</f>
        <v>0</v>
      </c>
      <c r="U959" s="355">
        <f t="shared" si="355"/>
        <v>0</v>
      </c>
      <c r="V959" s="355">
        <f t="shared" si="355"/>
        <v>0</v>
      </c>
      <c r="W959" s="355">
        <f t="shared" si="355"/>
        <v>0</v>
      </c>
      <c r="X959" s="355">
        <f t="shared" si="355"/>
        <v>0</v>
      </c>
      <c r="Y959" s="355">
        <f t="shared" si="355"/>
        <v>0</v>
      </c>
      <c r="Z959" s="497">
        <f t="shared" si="355"/>
        <v>0</v>
      </c>
      <c r="AA959" s="349">
        <f t="shared" si="346"/>
        <v>0</v>
      </c>
    </row>
    <row r="960" spans="1:27" ht="18.75" thickBot="1">
      <c r="A960" s="368">
        <v>404</v>
      </c>
      <c r="B960" s="182"/>
      <c r="C960" s="148">
        <v>4301</v>
      </c>
      <c r="D960" s="172" t="s">
        <v>381</v>
      </c>
      <c r="E960" s="539">
        <f aca="true" t="shared" si="356" ref="E960:E965">F960+G960+H960</f>
        <v>0</v>
      </c>
      <c r="F960" s="526"/>
      <c r="G960" s="272"/>
      <c r="H960" s="272"/>
      <c r="I960" s="526"/>
      <c r="J960" s="272"/>
      <c r="K960" s="272"/>
      <c r="L960" s="571">
        <f aca="true" t="shared" si="357" ref="L960:L965">I960+J960+K960</f>
        <v>0</v>
      </c>
      <c r="M960" s="270">
        <f t="shared" si="344"/>
      </c>
      <c r="N960" s="271"/>
      <c r="O960" s="493"/>
      <c r="P960" s="281"/>
      <c r="Q960" s="351">
        <f t="shared" si="345"/>
        <v>0</v>
      </c>
      <c r="R960" s="494">
        <f aca="true" t="shared" si="358" ref="R960:R965">O960+P960-Q960</f>
        <v>0</v>
      </c>
      <c r="S960" s="271"/>
      <c r="T960" s="493"/>
      <c r="U960" s="281"/>
      <c r="V960" s="501">
        <f aca="true" t="shared" si="359" ref="V960:V965">+IF(+(O960+P960)&gt;=L960,+P960,+(+L960-O960))</f>
        <v>0</v>
      </c>
      <c r="W960" s="351">
        <f aca="true" t="shared" si="360" ref="W960:W965">T960+U960-V960</f>
        <v>0</v>
      </c>
      <c r="X960" s="281"/>
      <c r="Y960" s="281"/>
      <c r="Z960" s="282"/>
      <c r="AA960" s="349">
        <f t="shared" si="346"/>
        <v>0</v>
      </c>
    </row>
    <row r="961" spans="1:27" ht="18.75" thickBot="1">
      <c r="A961" s="368">
        <v>404</v>
      </c>
      <c r="B961" s="182"/>
      <c r="C961" s="140">
        <v>4302</v>
      </c>
      <c r="D961" s="142" t="s">
        <v>1278</v>
      </c>
      <c r="E961" s="539">
        <f t="shared" si="356"/>
        <v>0</v>
      </c>
      <c r="F961" s="526"/>
      <c r="G961" s="272"/>
      <c r="H961" s="272"/>
      <c r="I961" s="526"/>
      <c r="J961" s="272"/>
      <c r="K961" s="272"/>
      <c r="L961" s="571">
        <f t="shared" si="357"/>
        <v>0</v>
      </c>
      <c r="M961" s="270">
        <f t="shared" si="344"/>
      </c>
      <c r="N961" s="271"/>
      <c r="O961" s="493"/>
      <c r="P961" s="281"/>
      <c r="Q961" s="351">
        <f t="shared" si="345"/>
        <v>0</v>
      </c>
      <c r="R961" s="494">
        <f t="shared" si="358"/>
        <v>0</v>
      </c>
      <c r="S961" s="271"/>
      <c r="T961" s="493"/>
      <c r="U961" s="281"/>
      <c r="V961" s="501">
        <f t="shared" si="359"/>
        <v>0</v>
      </c>
      <c r="W961" s="351">
        <f t="shared" si="360"/>
        <v>0</v>
      </c>
      <c r="X961" s="281"/>
      <c r="Y961" s="281"/>
      <c r="Z961" s="282"/>
      <c r="AA961" s="349">
        <f t="shared" si="346"/>
        <v>0</v>
      </c>
    </row>
    <row r="962" spans="1:27" ht="18.75" thickBot="1">
      <c r="A962" s="289">
        <v>440</v>
      </c>
      <c r="B962" s="182"/>
      <c r="C962" s="146">
        <v>4309</v>
      </c>
      <c r="D962" s="152" t="s">
        <v>383</v>
      </c>
      <c r="E962" s="539">
        <f t="shared" si="356"/>
        <v>0</v>
      </c>
      <c r="F962" s="526"/>
      <c r="G962" s="272"/>
      <c r="H962" s="272"/>
      <c r="I962" s="526"/>
      <c r="J962" s="272"/>
      <c r="K962" s="272"/>
      <c r="L962" s="571">
        <f t="shared" si="357"/>
        <v>0</v>
      </c>
      <c r="M962" s="270">
        <f t="shared" si="344"/>
      </c>
      <c r="N962" s="271"/>
      <c r="O962" s="493"/>
      <c r="P962" s="281"/>
      <c r="Q962" s="351">
        <f t="shared" si="345"/>
        <v>0</v>
      </c>
      <c r="R962" s="494">
        <f t="shared" si="358"/>
        <v>0</v>
      </c>
      <c r="S962" s="271"/>
      <c r="T962" s="493"/>
      <c r="U962" s="281"/>
      <c r="V962" s="501">
        <f t="shared" si="359"/>
        <v>0</v>
      </c>
      <c r="W962" s="351">
        <f t="shared" si="360"/>
        <v>0</v>
      </c>
      <c r="X962" s="281"/>
      <c r="Y962" s="281"/>
      <c r="Z962" s="282"/>
      <c r="AA962" s="349">
        <f t="shared" si="346"/>
        <v>0</v>
      </c>
    </row>
    <row r="963" spans="1:27" ht="18.75" thickBot="1">
      <c r="A963" s="289">
        <v>450</v>
      </c>
      <c r="B963" s="143">
        <v>4400</v>
      </c>
      <c r="C963" s="905" t="s">
        <v>384</v>
      </c>
      <c r="D963" s="905"/>
      <c r="E963" s="539">
        <f t="shared" si="356"/>
        <v>0</v>
      </c>
      <c r="F963" s="528"/>
      <c r="G963" s="285"/>
      <c r="H963" s="285"/>
      <c r="I963" s="528"/>
      <c r="J963" s="285"/>
      <c r="K963" s="285"/>
      <c r="L963" s="571">
        <f t="shared" si="357"/>
        <v>0</v>
      </c>
      <c r="M963" s="270">
        <f t="shared" si="344"/>
      </c>
      <c r="N963" s="271"/>
      <c r="O963" s="500"/>
      <c r="P963" s="283"/>
      <c r="Q963" s="355">
        <f t="shared" si="345"/>
        <v>0</v>
      </c>
      <c r="R963" s="494">
        <f t="shared" si="358"/>
        <v>0</v>
      </c>
      <c r="S963" s="271"/>
      <c r="T963" s="500"/>
      <c r="U963" s="283"/>
      <c r="V963" s="501">
        <f t="shared" si="359"/>
        <v>0</v>
      </c>
      <c r="W963" s="351">
        <f t="shared" si="360"/>
        <v>0</v>
      </c>
      <c r="X963" s="283"/>
      <c r="Y963" s="283"/>
      <c r="Z963" s="282"/>
      <c r="AA963" s="349">
        <f t="shared" si="346"/>
        <v>0</v>
      </c>
    </row>
    <row r="964" spans="1:27" ht="18.75" thickBot="1">
      <c r="A964" s="289">
        <v>495</v>
      </c>
      <c r="B964" s="143">
        <v>4500</v>
      </c>
      <c r="C964" s="908" t="s">
        <v>1245</v>
      </c>
      <c r="D964" s="908"/>
      <c r="E964" s="539">
        <f t="shared" si="356"/>
        <v>0</v>
      </c>
      <c r="F964" s="528"/>
      <c r="G964" s="285"/>
      <c r="H964" s="285"/>
      <c r="I964" s="528"/>
      <c r="J964" s="285"/>
      <c r="K964" s="285"/>
      <c r="L964" s="571">
        <f t="shared" si="357"/>
        <v>0</v>
      </c>
      <c r="M964" s="270">
        <f t="shared" si="344"/>
      </c>
      <c r="N964" s="271"/>
      <c r="O964" s="500"/>
      <c r="P964" s="283"/>
      <c r="Q964" s="355">
        <f t="shared" si="345"/>
        <v>0</v>
      </c>
      <c r="R964" s="494">
        <f t="shared" si="358"/>
        <v>0</v>
      </c>
      <c r="S964" s="271"/>
      <c r="T964" s="500"/>
      <c r="U964" s="283"/>
      <c r="V964" s="501">
        <f t="shared" si="359"/>
        <v>0</v>
      </c>
      <c r="W964" s="351">
        <f t="shared" si="360"/>
        <v>0</v>
      </c>
      <c r="X964" s="283"/>
      <c r="Y964" s="283"/>
      <c r="Z964" s="282"/>
      <c r="AA964" s="349">
        <f t="shared" si="346"/>
        <v>0</v>
      </c>
    </row>
    <row r="965" spans="1:27" ht="18.75" thickBot="1">
      <c r="A965" s="290">
        <v>500</v>
      </c>
      <c r="B965" s="143">
        <v>4600</v>
      </c>
      <c r="C965" s="906" t="s">
        <v>385</v>
      </c>
      <c r="D965" s="907"/>
      <c r="E965" s="539">
        <f t="shared" si="356"/>
        <v>0</v>
      </c>
      <c r="F965" s="528"/>
      <c r="G965" s="285"/>
      <c r="H965" s="285"/>
      <c r="I965" s="528"/>
      <c r="J965" s="285"/>
      <c r="K965" s="285"/>
      <c r="L965" s="571">
        <f t="shared" si="357"/>
        <v>0</v>
      </c>
      <c r="M965" s="270">
        <f t="shared" si="344"/>
      </c>
      <c r="N965" s="271"/>
      <c r="O965" s="500"/>
      <c r="P965" s="283"/>
      <c r="Q965" s="355">
        <f t="shared" si="345"/>
        <v>0</v>
      </c>
      <c r="R965" s="494">
        <f t="shared" si="358"/>
        <v>0</v>
      </c>
      <c r="S965" s="271"/>
      <c r="T965" s="500"/>
      <c r="U965" s="283"/>
      <c r="V965" s="501">
        <f t="shared" si="359"/>
        <v>0</v>
      </c>
      <c r="W965" s="351">
        <f t="shared" si="360"/>
        <v>0</v>
      </c>
      <c r="X965" s="283"/>
      <c r="Y965" s="283"/>
      <c r="Z965" s="282"/>
      <c r="AA965" s="349">
        <f t="shared" si="346"/>
        <v>0</v>
      </c>
    </row>
    <row r="966" spans="1:27" ht="18.75" thickBot="1">
      <c r="A966" s="290">
        <v>505</v>
      </c>
      <c r="B966" s="143">
        <v>4900</v>
      </c>
      <c r="C966" s="904" t="s">
        <v>418</v>
      </c>
      <c r="D966" s="904"/>
      <c r="E966" s="540">
        <f aca="true" t="shared" si="361" ref="E966:L966">+E967+E968</f>
        <v>0</v>
      </c>
      <c r="F966" s="353">
        <f t="shared" si="361"/>
        <v>0</v>
      </c>
      <c r="G966" s="279">
        <f t="shared" si="361"/>
        <v>0</v>
      </c>
      <c r="H966" s="279">
        <f>+H967+H968</f>
        <v>0</v>
      </c>
      <c r="I966" s="353">
        <f t="shared" si="361"/>
        <v>0</v>
      </c>
      <c r="J966" s="279">
        <f t="shared" si="361"/>
        <v>0</v>
      </c>
      <c r="K966" s="279">
        <f t="shared" si="361"/>
        <v>0</v>
      </c>
      <c r="L966" s="279">
        <f t="shared" si="361"/>
        <v>0</v>
      </c>
      <c r="M966" s="270">
        <f t="shared" si="344"/>
      </c>
      <c r="N966" s="271"/>
      <c r="O966" s="356"/>
      <c r="P966" s="367"/>
      <c r="Q966" s="367"/>
      <c r="R966" s="498"/>
      <c r="S966" s="271"/>
      <c r="T966" s="356"/>
      <c r="U966" s="367"/>
      <c r="V966" s="367"/>
      <c r="W966" s="367"/>
      <c r="X966" s="367"/>
      <c r="Y966" s="367"/>
      <c r="Z966" s="498"/>
      <c r="AA966" s="349">
        <f t="shared" si="346"/>
        <v>0</v>
      </c>
    </row>
    <row r="967" spans="1:27" ht="18.75" thickBot="1">
      <c r="A967" s="290">
        <v>510</v>
      </c>
      <c r="B967" s="182"/>
      <c r="C967" s="148">
        <v>4901</v>
      </c>
      <c r="D967" s="183" t="s">
        <v>419</v>
      </c>
      <c r="E967" s="539">
        <f>F967+G967+H967</f>
        <v>0</v>
      </c>
      <c r="F967" s="526"/>
      <c r="G967" s="272"/>
      <c r="H967" s="272"/>
      <c r="I967" s="526"/>
      <c r="J967" s="272"/>
      <c r="K967" s="272"/>
      <c r="L967" s="571">
        <f>I967+J967+K967</f>
        <v>0</v>
      </c>
      <c r="M967" s="270">
        <f t="shared" si="344"/>
      </c>
      <c r="N967" s="271"/>
      <c r="O967" s="352"/>
      <c r="P967" s="357"/>
      <c r="Q967" s="357"/>
      <c r="R967" s="495"/>
      <c r="S967" s="271"/>
      <c r="T967" s="352"/>
      <c r="U967" s="357"/>
      <c r="V967" s="357"/>
      <c r="W967" s="357"/>
      <c r="X967" s="357"/>
      <c r="Y967" s="357"/>
      <c r="Z967" s="495"/>
      <c r="AA967" s="349">
        <f t="shared" si="346"/>
        <v>0</v>
      </c>
    </row>
    <row r="968" spans="1:27" ht="18.75" thickBot="1">
      <c r="A968" s="290">
        <v>515</v>
      </c>
      <c r="B968" s="182"/>
      <c r="C968" s="146">
        <v>4902</v>
      </c>
      <c r="D968" s="152" t="s">
        <v>420</v>
      </c>
      <c r="E968" s="539">
        <f>F968+G968+H968</f>
        <v>0</v>
      </c>
      <c r="F968" s="526"/>
      <c r="G968" s="272"/>
      <c r="H968" s="272"/>
      <c r="I968" s="526"/>
      <c r="J968" s="272"/>
      <c r="K968" s="272"/>
      <c r="L968" s="571">
        <f>I968+J968+K968</f>
        <v>0</v>
      </c>
      <c r="M968" s="270">
        <f t="shared" si="344"/>
      </c>
      <c r="N968" s="271"/>
      <c r="O968" s="352"/>
      <c r="P968" s="357"/>
      <c r="Q968" s="357"/>
      <c r="R968" s="495"/>
      <c r="S968" s="271"/>
      <c r="T968" s="352"/>
      <c r="U968" s="357"/>
      <c r="V968" s="357"/>
      <c r="W968" s="357"/>
      <c r="X968" s="357"/>
      <c r="Y968" s="357"/>
      <c r="Z968" s="495"/>
      <c r="AA968" s="349">
        <f t="shared" si="346"/>
        <v>0</v>
      </c>
    </row>
    <row r="969" spans="1:27" ht="18.75" thickBot="1">
      <c r="A969" s="290">
        <v>520</v>
      </c>
      <c r="B969" s="184">
        <v>5100</v>
      </c>
      <c r="C969" s="903" t="s">
        <v>386</v>
      </c>
      <c r="D969" s="903"/>
      <c r="E969" s="539">
        <f>F969+G969+H969</f>
        <v>0</v>
      </c>
      <c r="F969" s="564"/>
      <c r="G969" s="502"/>
      <c r="H969" s="502"/>
      <c r="I969" s="564"/>
      <c r="J969" s="502"/>
      <c r="K969" s="502"/>
      <c r="L969" s="571">
        <f>I969+J969+K969</f>
        <v>0</v>
      </c>
      <c r="M969" s="270">
        <f t="shared" si="344"/>
      </c>
      <c r="N969" s="271"/>
      <c r="O969" s="503"/>
      <c r="P969" s="504"/>
      <c r="Q969" s="370">
        <f t="shared" si="345"/>
        <v>0</v>
      </c>
      <c r="R969" s="494">
        <f>O969+P969-Q969</f>
        <v>0</v>
      </c>
      <c r="S969" s="271"/>
      <c r="T969" s="503"/>
      <c r="U969" s="504"/>
      <c r="V969" s="501">
        <f>+IF(+(O969+P969)&gt;=L969,+P969,+(+L969-O969))</f>
        <v>0</v>
      </c>
      <c r="W969" s="351">
        <f>T969+U969-V969</f>
        <v>0</v>
      </c>
      <c r="X969" s="504"/>
      <c r="Y969" s="504"/>
      <c r="Z969" s="282"/>
      <c r="AA969" s="349">
        <f t="shared" si="346"/>
        <v>0</v>
      </c>
    </row>
    <row r="970" spans="1:27" ht="18.75" thickBot="1">
      <c r="A970" s="290">
        <v>525</v>
      </c>
      <c r="B970" s="184">
        <v>5200</v>
      </c>
      <c r="C970" s="901" t="s">
        <v>387</v>
      </c>
      <c r="D970" s="901"/>
      <c r="E970" s="848">
        <f aca="true" t="shared" si="362" ref="E970:L970">SUM(E971:E977)</f>
        <v>0</v>
      </c>
      <c r="F970" s="565">
        <f t="shared" si="362"/>
        <v>0</v>
      </c>
      <c r="G970" s="505">
        <f t="shared" si="362"/>
        <v>0</v>
      </c>
      <c r="H970" s="505">
        <f>SUM(H971:H977)</f>
        <v>0</v>
      </c>
      <c r="I970" s="565">
        <f t="shared" si="362"/>
        <v>0</v>
      </c>
      <c r="J970" s="505">
        <f t="shared" si="362"/>
        <v>0</v>
      </c>
      <c r="K970" s="505">
        <f t="shared" si="362"/>
        <v>0</v>
      </c>
      <c r="L970" s="505">
        <f t="shared" si="362"/>
        <v>0</v>
      </c>
      <c r="M970" s="270">
        <f t="shared" si="344"/>
      </c>
      <c r="N970" s="271"/>
      <c r="O970" s="369">
        <f>SUM(O971:O977)</f>
        <v>0</v>
      </c>
      <c r="P970" s="370">
        <f>SUM(P971:P977)</f>
        <v>0</v>
      </c>
      <c r="Q970" s="506">
        <f>SUM(Q971:Q977)</f>
        <v>0</v>
      </c>
      <c r="R970" s="507">
        <f>SUM(R971:R977)</f>
        <v>0</v>
      </c>
      <c r="S970" s="271"/>
      <c r="T970" s="369">
        <f aca="true" t="shared" si="363" ref="T970:Z970">SUM(T971:T977)</f>
        <v>0</v>
      </c>
      <c r="U970" s="370">
        <f t="shared" si="363"/>
        <v>0</v>
      </c>
      <c r="V970" s="370">
        <f t="shared" si="363"/>
        <v>0</v>
      </c>
      <c r="W970" s="370">
        <f t="shared" si="363"/>
        <v>0</v>
      </c>
      <c r="X970" s="370">
        <f t="shared" si="363"/>
        <v>0</v>
      </c>
      <c r="Y970" s="370">
        <f t="shared" si="363"/>
        <v>0</v>
      </c>
      <c r="Z970" s="507">
        <f t="shared" si="363"/>
        <v>0</v>
      </c>
      <c r="AA970" s="349">
        <f t="shared" si="346"/>
        <v>0</v>
      </c>
    </row>
    <row r="971" spans="1:27" ht="18.75" thickBot="1">
      <c r="A971" s="289">
        <v>635</v>
      </c>
      <c r="B971" s="185"/>
      <c r="C971" s="186">
        <v>5201</v>
      </c>
      <c r="D971" s="187" t="s">
        <v>388</v>
      </c>
      <c r="E971" s="539">
        <f aca="true" t="shared" si="364" ref="E971:E977">F971+G971+H971</f>
        <v>0</v>
      </c>
      <c r="F971" s="566"/>
      <c r="G971" s="508"/>
      <c r="H971" s="508"/>
      <c r="I971" s="566"/>
      <c r="J971" s="508"/>
      <c r="K971" s="508"/>
      <c r="L971" s="571">
        <f aca="true" t="shared" si="365" ref="L971:L977">I971+J971+K971</f>
        <v>0</v>
      </c>
      <c r="M971" s="270">
        <f t="shared" si="344"/>
      </c>
      <c r="N971" s="271"/>
      <c r="O971" s="509"/>
      <c r="P971" s="510"/>
      <c r="Q971" s="373">
        <f t="shared" si="345"/>
        <v>0</v>
      </c>
      <c r="R971" s="494">
        <f aca="true" t="shared" si="366" ref="R971:R977">O971+P971-Q971</f>
        <v>0</v>
      </c>
      <c r="S971" s="271"/>
      <c r="T971" s="509"/>
      <c r="U971" s="510"/>
      <c r="V971" s="501">
        <f aca="true" t="shared" si="367" ref="V971:V977">+IF(+(O971+P971)&gt;=L971,+P971,+(+L971-O971))</f>
        <v>0</v>
      </c>
      <c r="W971" s="351">
        <f aca="true" t="shared" si="368" ref="W971:W977">T971+U971-V971</f>
        <v>0</v>
      </c>
      <c r="X971" s="510"/>
      <c r="Y971" s="510"/>
      <c r="Z971" s="282"/>
      <c r="AA971" s="349">
        <f t="shared" si="346"/>
        <v>0</v>
      </c>
    </row>
    <row r="972" spans="1:27" ht="18.75" thickBot="1">
      <c r="A972" s="290">
        <v>640</v>
      </c>
      <c r="B972" s="185"/>
      <c r="C972" s="188">
        <v>5202</v>
      </c>
      <c r="D972" s="189" t="s">
        <v>389</v>
      </c>
      <c r="E972" s="539">
        <f t="shared" si="364"/>
        <v>0</v>
      </c>
      <c r="F972" s="566"/>
      <c r="G972" s="508"/>
      <c r="H972" s="508"/>
      <c r="I972" s="566"/>
      <c r="J972" s="508"/>
      <c r="K972" s="508"/>
      <c r="L972" s="571">
        <f t="shared" si="365"/>
        <v>0</v>
      </c>
      <c r="M972" s="270">
        <f t="shared" si="344"/>
      </c>
      <c r="N972" s="271"/>
      <c r="O972" s="509"/>
      <c r="P972" s="510"/>
      <c r="Q972" s="373">
        <f t="shared" si="345"/>
        <v>0</v>
      </c>
      <c r="R972" s="494">
        <f t="shared" si="366"/>
        <v>0</v>
      </c>
      <c r="S972" s="271"/>
      <c r="T972" s="509"/>
      <c r="U972" s="510"/>
      <c r="V972" s="501">
        <f t="shared" si="367"/>
        <v>0</v>
      </c>
      <c r="W972" s="351">
        <f t="shared" si="368"/>
        <v>0</v>
      </c>
      <c r="X972" s="510"/>
      <c r="Y972" s="510"/>
      <c r="Z972" s="282"/>
      <c r="AA972" s="349">
        <f t="shared" si="346"/>
        <v>0</v>
      </c>
    </row>
    <row r="973" spans="1:27" ht="18.75" thickBot="1">
      <c r="A973" s="290">
        <v>645</v>
      </c>
      <c r="B973" s="185"/>
      <c r="C973" s="188">
        <v>5203</v>
      </c>
      <c r="D973" s="189" t="s">
        <v>1121</v>
      </c>
      <c r="E973" s="539">
        <f t="shared" si="364"/>
        <v>0</v>
      </c>
      <c r="F973" s="566"/>
      <c r="G973" s="508"/>
      <c r="H973" s="508"/>
      <c r="I973" s="566"/>
      <c r="J973" s="508"/>
      <c r="K973" s="508"/>
      <c r="L973" s="571">
        <f t="shared" si="365"/>
        <v>0</v>
      </c>
      <c r="M973" s="270">
        <f t="shared" si="344"/>
      </c>
      <c r="N973" s="271"/>
      <c r="O973" s="509"/>
      <c r="P973" s="510"/>
      <c r="Q973" s="373">
        <f t="shared" si="345"/>
        <v>0</v>
      </c>
      <c r="R973" s="494">
        <f t="shared" si="366"/>
        <v>0</v>
      </c>
      <c r="S973" s="271"/>
      <c r="T973" s="509"/>
      <c r="U973" s="510"/>
      <c r="V973" s="501">
        <f t="shared" si="367"/>
        <v>0</v>
      </c>
      <c r="W973" s="351">
        <f t="shared" si="368"/>
        <v>0</v>
      </c>
      <c r="X973" s="510"/>
      <c r="Y973" s="510"/>
      <c r="Z973" s="282"/>
      <c r="AA973" s="349">
        <f t="shared" si="346"/>
        <v>0</v>
      </c>
    </row>
    <row r="974" spans="1:27" ht="18.75" thickBot="1">
      <c r="A974" s="290">
        <v>650</v>
      </c>
      <c r="B974" s="185"/>
      <c r="C974" s="188">
        <v>5204</v>
      </c>
      <c r="D974" s="189" t="s">
        <v>1122</v>
      </c>
      <c r="E974" s="539">
        <f t="shared" si="364"/>
        <v>0</v>
      </c>
      <c r="F974" s="566"/>
      <c r="G974" s="508"/>
      <c r="H974" s="508"/>
      <c r="I974" s="566"/>
      <c r="J974" s="508"/>
      <c r="K974" s="508"/>
      <c r="L974" s="571">
        <f t="shared" si="365"/>
        <v>0</v>
      </c>
      <c r="M974" s="270">
        <f t="shared" si="344"/>
      </c>
      <c r="N974" s="271"/>
      <c r="O974" s="509"/>
      <c r="P974" s="510"/>
      <c r="Q974" s="373">
        <f t="shared" si="345"/>
        <v>0</v>
      </c>
      <c r="R974" s="494">
        <f t="shared" si="366"/>
        <v>0</v>
      </c>
      <c r="S974" s="271"/>
      <c r="T974" s="509"/>
      <c r="U974" s="510"/>
      <c r="V974" s="501">
        <f t="shared" si="367"/>
        <v>0</v>
      </c>
      <c r="W974" s="351">
        <f t="shared" si="368"/>
        <v>0</v>
      </c>
      <c r="X974" s="510"/>
      <c r="Y974" s="510"/>
      <c r="Z974" s="282"/>
      <c r="AA974" s="349">
        <f t="shared" si="346"/>
        <v>0</v>
      </c>
    </row>
    <row r="975" spans="1:27" ht="18.75" thickBot="1">
      <c r="A975" s="289">
        <v>655</v>
      </c>
      <c r="B975" s="185"/>
      <c r="C975" s="188">
        <v>5205</v>
      </c>
      <c r="D975" s="189" t="s">
        <v>1123</v>
      </c>
      <c r="E975" s="539">
        <f t="shared" si="364"/>
        <v>0</v>
      </c>
      <c r="F975" s="566"/>
      <c r="G975" s="508"/>
      <c r="H975" s="508"/>
      <c r="I975" s="566"/>
      <c r="J975" s="508"/>
      <c r="K975" s="508"/>
      <c r="L975" s="571">
        <f t="shared" si="365"/>
        <v>0</v>
      </c>
      <c r="M975" s="270">
        <f t="shared" si="344"/>
      </c>
      <c r="N975" s="271"/>
      <c r="O975" s="509"/>
      <c r="P975" s="510"/>
      <c r="Q975" s="373">
        <f t="shared" si="345"/>
        <v>0</v>
      </c>
      <c r="R975" s="494">
        <f t="shared" si="366"/>
        <v>0</v>
      </c>
      <c r="S975" s="271"/>
      <c r="T975" s="509"/>
      <c r="U975" s="510"/>
      <c r="V975" s="501">
        <f t="shared" si="367"/>
        <v>0</v>
      </c>
      <c r="W975" s="351">
        <f t="shared" si="368"/>
        <v>0</v>
      </c>
      <c r="X975" s="510"/>
      <c r="Y975" s="510"/>
      <c r="Z975" s="282"/>
      <c r="AA975" s="349">
        <f t="shared" si="346"/>
        <v>0</v>
      </c>
    </row>
    <row r="976" spans="1:27" ht="18.75" thickBot="1">
      <c r="A976" s="289">
        <v>665</v>
      </c>
      <c r="B976" s="185"/>
      <c r="C976" s="188">
        <v>5206</v>
      </c>
      <c r="D976" s="189" t="s">
        <v>1124</v>
      </c>
      <c r="E976" s="539">
        <f t="shared" si="364"/>
        <v>0</v>
      </c>
      <c r="F976" s="566"/>
      <c r="G976" s="508"/>
      <c r="H976" s="508"/>
      <c r="I976" s="566"/>
      <c r="J976" s="508"/>
      <c r="K976" s="508"/>
      <c r="L976" s="571">
        <f t="shared" si="365"/>
        <v>0</v>
      </c>
      <c r="M976" s="270">
        <f t="shared" si="344"/>
      </c>
      <c r="N976" s="271"/>
      <c r="O976" s="509"/>
      <c r="P976" s="510"/>
      <c r="Q976" s="373">
        <f t="shared" si="345"/>
        <v>0</v>
      </c>
      <c r="R976" s="494">
        <f t="shared" si="366"/>
        <v>0</v>
      </c>
      <c r="S976" s="271"/>
      <c r="T976" s="509"/>
      <c r="U976" s="510"/>
      <c r="V976" s="501">
        <f t="shared" si="367"/>
        <v>0</v>
      </c>
      <c r="W976" s="351">
        <f t="shared" si="368"/>
        <v>0</v>
      </c>
      <c r="X976" s="510"/>
      <c r="Y976" s="510"/>
      <c r="Z976" s="282"/>
      <c r="AA976" s="349">
        <f t="shared" si="346"/>
        <v>0</v>
      </c>
    </row>
    <row r="977" spans="1:27" ht="18.75" thickBot="1">
      <c r="A977" s="289">
        <v>675</v>
      </c>
      <c r="B977" s="185"/>
      <c r="C977" s="190">
        <v>5219</v>
      </c>
      <c r="D977" s="191" t="s">
        <v>1125</v>
      </c>
      <c r="E977" s="539">
        <f t="shared" si="364"/>
        <v>0</v>
      </c>
      <c r="F977" s="566"/>
      <c r="G977" s="508"/>
      <c r="H977" s="508"/>
      <c r="I977" s="566"/>
      <c r="J977" s="508"/>
      <c r="K977" s="508"/>
      <c r="L977" s="571">
        <f t="shared" si="365"/>
        <v>0</v>
      </c>
      <c r="M977" s="270">
        <f t="shared" si="344"/>
      </c>
      <c r="N977" s="271"/>
      <c r="O977" s="509"/>
      <c r="P977" s="510"/>
      <c r="Q977" s="373">
        <f t="shared" si="345"/>
        <v>0</v>
      </c>
      <c r="R977" s="494">
        <f t="shared" si="366"/>
        <v>0</v>
      </c>
      <c r="S977" s="271"/>
      <c r="T977" s="509"/>
      <c r="U977" s="510"/>
      <c r="V977" s="501">
        <f t="shared" si="367"/>
        <v>0</v>
      </c>
      <c r="W977" s="351">
        <f t="shared" si="368"/>
        <v>0</v>
      </c>
      <c r="X977" s="510"/>
      <c r="Y977" s="510"/>
      <c r="Z977" s="282"/>
      <c r="AA977" s="349">
        <f t="shared" si="346"/>
        <v>0</v>
      </c>
    </row>
    <row r="978" spans="1:27" ht="18.75" thickBot="1">
      <c r="A978" s="289">
        <v>685</v>
      </c>
      <c r="B978" s="184">
        <v>5300</v>
      </c>
      <c r="C978" s="902" t="s">
        <v>1126</v>
      </c>
      <c r="D978" s="902"/>
      <c r="E978" s="848">
        <f aca="true" t="shared" si="369" ref="E978:L978">SUM(E979:E980)</f>
        <v>0</v>
      </c>
      <c r="F978" s="565">
        <f t="shared" si="369"/>
        <v>0</v>
      </c>
      <c r="G978" s="505">
        <f t="shared" si="369"/>
        <v>0</v>
      </c>
      <c r="H978" s="505">
        <f>SUM(H979:H980)</f>
        <v>0</v>
      </c>
      <c r="I978" s="565">
        <f t="shared" si="369"/>
        <v>0</v>
      </c>
      <c r="J978" s="505">
        <f t="shared" si="369"/>
        <v>0</v>
      </c>
      <c r="K978" s="505">
        <f t="shared" si="369"/>
        <v>0</v>
      </c>
      <c r="L978" s="505">
        <f t="shared" si="369"/>
        <v>0</v>
      </c>
      <c r="M978" s="270">
        <f t="shared" si="344"/>
      </c>
      <c r="N978" s="271"/>
      <c r="O978" s="369">
        <f>SUM(O979:O980)</f>
        <v>0</v>
      </c>
      <c r="P978" s="370">
        <f>SUM(P979:P980)</f>
        <v>0</v>
      </c>
      <c r="Q978" s="506">
        <f>SUM(Q979:Q980)</f>
        <v>0</v>
      </c>
      <c r="R978" s="507">
        <f>SUM(R979:R980)</f>
        <v>0</v>
      </c>
      <c r="S978" s="271"/>
      <c r="T978" s="369">
        <f aca="true" t="shared" si="370" ref="T978:Z978">SUM(T979:T980)</f>
        <v>0</v>
      </c>
      <c r="U978" s="370">
        <f t="shared" si="370"/>
        <v>0</v>
      </c>
      <c r="V978" s="370">
        <f t="shared" si="370"/>
        <v>0</v>
      </c>
      <c r="W978" s="370">
        <f t="shared" si="370"/>
        <v>0</v>
      </c>
      <c r="X978" s="370">
        <f t="shared" si="370"/>
        <v>0</v>
      </c>
      <c r="Y978" s="370">
        <f t="shared" si="370"/>
        <v>0</v>
      </c>
      <c r="Z978" s="507">
        <f t="shared" si="370"/>
        <v>0</v>
      </c>
      <c r="AA978" s="349">
        <f t="shared" si="346"/>
        <v>0</v>
      </c>
    </row>
    <row r="979" spans="1:27" ht="18.75" thickBot="1">
      <c r="A979" s="290">
        <v>690</v>
      </c>
      <c r="B979" s="185"/>
      <c r="C979" s="186">
        <v>5301</v>
      </c>
      <c r="D979" s="187" t="s">
        <v>1669</v>
      </c>
      <c r="E979" s="539">
        <f>F979+G979+H979</f>
        <v>0</v>
      </c>
      <c r="F979" s="566"/>
      <c r="G979" s="508"/>
      <c r="H979" s="508"/>
      <c r="I979" s="566"/>
      <c r="J979" s="508"/>
      <c r="K979" s="508"/>
      <c r="L979" s="571">
        <f>I979+J979+K979</f>
        <v>0</v>
      </c>
      <c r="M979" s="270">
        <f t="shared" si="344"/>
      </c>
      <c r="N979" s="271"/>
      <c r="O979" s="509"/>
      <c r="P979" s="510"/>
      <c r="Q979" s="373">
        <f t="shared" si="345"/>
        <v>0</v>
      </c>
      <c r="R979" s="494">
        <f>O979+P979-Q979</f>
        <v>0</v>
      </c>
      <c r="S979" s="271"/>
      <c r="T979" s="509"/>
      <c r="U979" s="510"/>
      <c r="V979" s="501">
        <f>+IF(+(O979+P979)&gt;=L979,+P979,+(+L979-O979))</f>
        <v>0</v>
      </c>
      <c r="W979" s="351">
        <f>T979+U979-V979</f>
        <v>0</v>
      </c>
      <c r="X979" s="510"/>
      <c r="Y979" s="510"/>
      <c r="Z979" s="282"/>
      <c r="AA979" s="349">
        <f t="shared" si="346"/>
        <v>0</v>
      </c>
    </row>
    <row r="980" spans="1:27" ht="18.75" thickBot="1">
      <c r="A980" s="290">
        <v>695</v>
      </c>
      <c r="B980" s="185"/>
      <c r="C980" s="190">
        <v>5309</v>
      </c>
      <c r="D980" s="191" t="s">
        <v>1127</v>
      </c>
      <c r="E980" s="539">
        <f>F980+G980+H980</f>
        <v>0</v>
      </c>
      <c r="F980" s="566"/>
      <c r="G980" s="508"/>
      <c r="H980" s="508"/>
      <c r="I980" s="566"/>
      <c r="J980" s="508"/>
      <c r="K980" s="508"/>
      <c r="L980" s="571">
        <f>I980+J980+K980</f>
        <v>0</v>
      </c>
      <c r="M980" s="270">
        <f t="shared" si="344"/>
      </c>
      <c r="N980" s="271"/>
      <c r="O980" s="509"/>
      <c r="P980" s="510"/>
      <c r="Q980" s="373">
        <f t="shared" si="345"/>
        <v>0</v>
      </c>
      <c r="R980" s="494">
        <f>O980+P980-Q980</f>
        <v>0</v>
      </c>
      <c r="S980" s="271"/>
      <c r="T980" s="509"/>
      <c r="U980" s="510"/>
      <c r="V980" s="501">
        <f>+IF(+(O980+P980)&gt;=L980,+P980,+(+L980-O980))</f>
        <v>0</v>
      </c>
      <c r="W980" s="351">
        <f>T980+U980-V980</f>
        <v>0</v>
      </c>
      <c r="X980" s="510"/>
      <c r="Y980" s="510"/>
      <c r="Z980" s="282"/>
      <c r="AA980" s="349">
        <f t="shared" si="346"/>
        <v>0</v>
      </c>
    </row>
    <row r="981" spans="1:27" ht="18.75" thickBot="1">
      <c r="A981" s="289">
        <v>700</v>
      </c>
      <c r="B981" s="184">
        <v>5400</v>
      </c>
      <c r="C981" s="903" t="s">
        <v>1218</v>
      </c>
      <c r="D981" s="903"/>
      <c r="E981" s="539">
        <f>F981+G981+H981</f>
        <v>0</v>
      </c>
      <c r="F981" s="564"/>
      <c r="G981" s="502"/>
      <c r="H981" s="502"/>
      <c r="I981" s="564"/>
      <c r="J981" s="502"/>
      <c r="K981" s="502"/>
      <c r="L981" s="571">
        <f>I981+J981+K981</f>
        <v>0</v>
      </c>
      <c r="M981" s="270">
        <f t="shared" si="344"/>
      </c>
      <c r="N981" s="271"/>
      <c r="O981" s="503"/>
      <c r="P981" s="504"/>
      <c r="Q981" s="370">
        <f t="shared" si="345"/>
        <v>0</v>
      </c>
      <c r="R981" s="494">
        <f>O981+P981-Q981</f>
        <v>0</v>
      </c>
      <c r="S981" s="271"/>
      <c r="T981" s="503"/>
      <c r="U981" s="504"/>
      <c r="V981" s="501">
        <f>+IF(+(O981+P981)&gt;=L981,+P981,+(+L981-O981))</f>
        <v>0</v>
      </c>
      <c r="W981" s="351">
        <f>T981+U981-V981</f>
        <v>0</v>
      </c>
      <c r="X981" s="504"/>
      <c r="Y981" s="504"/>
      <c r="Z981" s="282"/>
      <c r="AA981" s="349">
        <f t="shared" si="346"/>
        <v>0</v>
      </c>
    </row>
    <row r="982" spans="1:27" ht="18.75" thickBot="1">
      <c r="A982" s="289">
        <v>710</v>
      </c>
      <c r="B982" s="143">
        <v>5500</v>
      </c>
      <c r="C982" s="904" t="s">
        <v>1219</v>
      </c>
      <c r="D982" s="904"/>
      <c r="E982" s="540">
        <f aca="true" t="shared" si="371" ref="E982:L982">SUM(E983:E986)</f>
        <v>0</v>
      </c>
      <c r="F982" s="353">
        <f t="shared" si="371"/>
        <v>0</v>
      </c>
      <c r="G982" s="279">
        <f t="shared" si="371"/>
        <v>0</v>
      </c>
      <c r="H982" s="279">
        <f>SUM(H983:H986)</f>
        <v>0</v>
      </c>
      <c r="I982" s="353">
        <f t="shared" si="371"/>
        <v>0</v>
      </c>
      <c r="J982" s="279">
        <f t="shared" si="371"/>
        <v>0</v>
      </c>
      <c r="K982" s="279">
        <f t="shared" si="371"/>
        <v>0</v>
      </c>
      <c r="L982" s="279">
        <f t="shared" si="371"/>
        <v>0</v>
      </c>
      <c r="M982" s="270">
        <f t="shared" si="344"/>
      </c>
      <c r="N982" s="271"/>
      <c r="O982" s="354">
        <f>SUM(O983:O986)</f>
        <v>0</v>
      </c>
      <c r="P982" s="355">
        <f>SUM(P983:P986)</f>
        <v>0</v>
      </c>
      <c r="Q982" s="496">
        <f>SUM(Q983:Q986)</f>
        <v>0</v>
      </c>
      <c r="R982" s="497">
        <f>SUM(R983:R986)</f>
        <v>0</v>
      </c>
      <c r="S982" s="271"/>
      <c r="T982" s="354">
        <f aca="true" t="shared" si="372" ref="T982:Z982">SUM(T983:T986)</f>
        <v>0</v>
      </c>
      <c r="U982" s="355">
        <f t="shared" si="372"/>
        <v>0</v>
      </c>
      <c r="V982" s="355">
        <f t="shared" si="372"/>
        <v>0</v>
      </c>
      <c r="W982" s="355">
        <f t="shared" si="372"/>
        <v>0</v>
      </c>
      <c r="X982" s="355">
        <f t="shared" si="372"/>
        <v>0</v>
      </c>
      <c r="Y982" s="355">
        <f t="shared" si="372"/>
        <v>0</v>
      </c>
      <c r="Z982" s="497">
        <f t="shared" si="372"/>
        <v>0</v>
      </c>
      <c r="AA982" s="349">
        <f t="shared" si="346"/>
        <v>0</v>
      </c>
    </row>
    <row r="983" spans="1:27" ht="18.75" thickBot="1">
      <c r="A983" s="290">
        <v>715</v>
      </c>
      <c r="B983" s="182"/>
      <c r="C983" s="148">
        <v>5501</v>
      </c>
      <c r="D983" s="172" t="s">
        <v>1220</v>
      </c>
      <c r="E983" s="539">
        <f>F983+G983+H983</f>
        <v>0</v>
      </c>
      <c r="F983" s="526"/>
      <c r="G983" s="272"/>
      <c r="H983" s="272"/>
      <c r="I983" s="526"/>
      <c r="J983" s="272"/>
      <c r="K983" s="272"/>
      <c r="L983" s="571">
        <f>I983+J983+K983</f>
        <v>0</v>
      </c>
      <c r="M983" s="270">
        <f t="shared" si="344"/>
      </c>
      <c r="N983" s="271"/>
      <c r="O983" s="493"/>
      <c r="P983" s="281"/>
      <c r="Q983" s="351">
        <f t="shared" si="345"/>
        <v>0</v>
      </c>
      <c r="R983" s="494">
        <f>O983+P983-Q983</f>
        <v>0</v>
      </c>
      <c r="S983" s="271"/>
      <c r="T983" s="493"/>
      <c r="U983" s="281"/>
      <c r="V983" s="501">
        <f>+IF(+(O983+P983)&gt;=L983,+P983,+(+L983-O983))</f>
        <v>0</v>
      </c>
      <c r="W983" s="351">
        <f>T983+U983-V983</f>
        <v>0</v>
      </c>
      <c r="X983" s="281"/>
      <c r="Y983" s="281"/>
      <c r="Z983" s="282"/>
      <c r="AA983" s="349">
        <f t="shared" si="346"/>
        <v>0</v>
      </c>
    </row>
    <row r="984" spans="1:27" ht="18.75" thickBot="1">
      <c r="A984" s="290">
        <v>720</v>
      </c>
      <c r="B984" s="182"/>
      <c r="C984" s="140">
        <v>5502</v>
      </c>
      <c r="D984" s="149" t="s">
        <v>1221</v>
      </c>
      <c r="E984" s="539">
        <f>F984+G984+H984</f>
        <v>0</v>
      </c>
      <c r="F984" s="526"/>
      <c r="G984" s="272"/>
      <c r="H984" s="272"/>
      <c r="I984" s="526"/>
      <c r="J984" s="272"/>
      <c r="K984" s="272"/>
      <c r="L984" s="571">
        <f>I984+J984+K984</f>
        <v>0</v>
      </c>
      <c r="M984" s="270">
        <f t="shared" si="344"/>
      </c>
      <c r="N984" s="271"/>
      <c r="O984" s="493"/>
      <c r="P984" s="281"/>
      <c r="Q984" s="351">
        <f t="shared" si="345"/>
        <v>0</v>
      </c>
      <c r="R984" s="494">
        <f>O984+P984-Q984</f>
        <v>0</v>
      </c>
      <c r="S984" s="271"/>
      <c r="T984" s="493"/>
      <c r="U984" s="281"/>
      <c r="V984" s="501">
        <f>+IF(+(O984+P984)&gt;=L984,+P984,+(+L984-O984))</f>
        <v>0</v>
      </c>
      <c r="W984" s="351">
        <f>T984+U984-V984</f>
        <v>0</v>
      </c>
      <c r="X984" s="281"/>
      <c r="Y984" s="281"/>
      <c r="Z984" s="282"/>
      <c r="AA984" s="349">
        <f t="shared" si="346"/>
        <v>0</v>
      </c>
    </row>
    <row r="985" spans="1:27" ht="18.75" thickBot="1">
      <c r="A985" s="290">
        <v>725</v>
      </c>
      <c r="B985" s="182"/>
      <c r="C985" s="140">
        <v>5503</v>
      </c>
      <c r="D985" s="142" t="s">
        <v>1222</v>
      </c>
      <c r="E985" s="539">
        <f>F985+G985+H985</f>
        <v>0</v>
      </c>
      <c r="F985" s="526"/>
      <c r="G985" s="272"/>
      <c r="H985" s="272"/>
      <c r="I985" s="526"/>
      <c r="J985" s="272"/>
      <c r="K985" s="272"/>
      <c r="L985" s="571">
        <f>I985+J985+K985</f>
        <v>0</v>
      </c>
      <c r="M985" s="270">
        <f t="shared" si="344"/>
      </c>
      <c r="N985" s="271"/>
      <c r="O985" s="493"/>
      <c r="P985" s="281"/>
      <c r="Q985" s="351">
        <f t="shared" si="345"/>
        <v>0</v>
      </c>
      <c r="R985" s="494">
        <f>O985+P985-Q985</f>
        <v>0</v>
      </c>
      <c r="S985" s="271"/>
      <c r="T985" s="493"/>
      <c r="U985" s="281"/>
      <c r="V985" s="501">
        <f>+IF(+(O985+P985)&gt;=L985,+P985,+(+L985-O985))</f>
        <v>0</v>
      </c>
      <c r="W985" s="351">
        <f>T985+U985-V985</f>
        <v>0</v>
      </c>
      <c r="X985" s="281"/>
      <c r="Y985" s="281"/>
      <c r="Z985" s="282"/>
      <c r="AA985" s="349">
        <f t="shared" si="346"/>
        <v>0</v>
      </c>
    </row>
    <row r="986" spans="1:27" ht="18.75" thickBot="1">
      <c r="A986" s="290">
        <v>730</v>
      </c>
      <c r="B986" s="182"/>
      <c r="C986" s="140">
        <v>5504</v>
      </c>
      <c r="D986" s="149" t="s">
        <v>1223</v>
      </c>
      <c r="E986" s="539">
        <f>F986+G986+H986</f>
        <v>0</v>
      </c>
      <c r="F986" s="526"/>
      <c r="G986" s="272"/>
      <c r="H986" s="272"/>
      <c r="I986" s="526"/>
      <c r="J986" s="272"/>
      <c r="K986" s="272"/>
      <c r="L986" s="571">
        <f>I986+J986+K986</f>
        <v>0</v>
      </c>
      <c r="M986" s="270">
        <f t="shared" si="344"/>
      </c>
      <c r="N986" s="271"/>
      <c r="O986" s="493"/>
      <c r="P986" s="281"/>
      <c r="Q986" s="351">
        <f t="shared" si="345"/>
        <v>0</v>
      </c>
      <c r="R986" s="494">
        <f>O986+P986-Q986</f>
        <v>0</v>
      </c>
      <c r="S986" s="271"/>
      <c r="T986" s="493"/>
      <c r="U986" s="281"/>
      <c r="V986" s="501">
        <f>+IF(+(O986+P986)&gt;=L986,+P986,+(+L986-O986))</f>
        <v>0</v>
      </c>
      <c r="W986" s="351">
        <f>T986+U986-V986</f>
        <v>0</v>
      </c>
      <c r="X986" s="281"/>
      <c r="Y986" s="281"/>
      <c r="Z986" s="282"/>
      <c r="AA986" s="349">
        <f t="shared" si="346"/>
        <v>0</v>
      </c>
    </row>
    <row r="987" spans="1:27" ht="18.75" thickBot="1">
      <c r="A987" s="290">
        <v>735</v>
      </c>
      <c r="B987" s="184">
        <v>5700</v>
      </c>
      <c r="C987" s="897" t="s">
        <v>1224</v>
      </c>
      <c r="D987" s="898"/>
      <c r="E987" s="848">
        <f aca="true" t="shared" si="373" ref="E987:L987">SUM(E988:E990)</f>
        <v>0</v>
      </c>
      <c r="F987" s="565">
        <f t="shared" si="373"/>
        <v>0</v>
      </c>
      <c r="G987" s="505">
        <f t="shared" si="373"/>
        <v>0</v>
      </c>
      <c r="H987" s="505">
        <f>SUM(H988:H990)</f>
        <v>0</v>
      </c>
      <c r="I987" s="565">
        <f t="shared" si="373"/>
        <v>0</v>
      </c>
      <c r="J987" s="505">
        <f t="shared" si="373"/>
        <v>0</v>
      </c>
      <c r="K987" s="505">
        <f t="shared" si="373"/>
        <v>0</v>
      </c>
      <c r="L987" s="505">
        <f t="shared" si="373"/>
        <v>0</v>
      </c>
      <c r="M987" s="270">
        <f t="shared" si="344"/>
      </c>
      <c r="N987" s="271"/>
      <c r="O987" s="369">
        <f>SUM(O988:O990)</f>
        <v>0</v>
      </c>
      <c r="P987" s="370">
        <f>SUM(P988:P990)</f>
        <v>0</v>
      </c>
      <c r="Q987" s="506">
        <f>SUM(Q988:Q989)</f>
        <v>0</v>
      </c>
      <c r="R987" s="507">
        <f>SUM(R988:R990)</f>
        <v>0</v>
      </c>
      <c r="S987" s="271"/>
      <c r="T987" s="369">
        <f>SUM(T988:T990)</f>
        <v>0</v>
      </c>
      <c r="U987" s="370">
        <f>SUM(U988:U990)</f>
        <v>0</v>
      </c>
      <c r="V987" s="370">
        <f>SUM(V988:V990)</f>
        <v>0</v>
      </c>
      <c r="W987" s="370">
        <f>SUM(W988:W990)</f>
        <v>0</v>
      </c>
      <c r="X987" s="370">
        <f>SUM(X988:X990)</f>
        <v>0</v>
      </c>
      <c r="Y987" s="370">
        <f>SUM(Y988:Y989)</f>
        <v>0</v>
      </c>
      <c r="Z987" s="507">
        <f>SUM(Z988:Z990)</f>
        <v>0</v>
      </c>
      <c r="AA987" s="349">
        <f t="shared" si="346"/>
        <v>0</v>
      </c>
    </row>
    <row r="988" spans="1:27" ht="18.75" thickBot="1">
      <c r="A988" s="290">
        <v>740</v>
      </c>
      <c r="B988" s="185"/>
      <c r="C988" s="186">
        <v>5701</v>
      </c>
      <c r="D988" s="187" t="s">
        <v>1225</v>
      </c>
      <c r="E988" s="539">
        <f>F988+G988+H988</f>
        <v>0</v>
      </c>
      <c r="F988" s="566"/>
      <c r="G988" s="508"/>
      <c r="H988" s="508"/>
      <c r="I988" s="566"/>
      <c r="J988" s="508"/>
      <c r="K988" s="508"/>
      <c r="L988" s="571">
        <f>I988+J988+K988</f>
        <v>0</v>
      </c>
      <c r="M988" s="270">
        <f t="shared" si="344"/>
      </c>
      <c r="N988" s="271"/>
      <c r="O988" s="509"/>
      <c r="P988" s="510"/>
      <c r="Q988" s="373">
        <f t="shared" si="345"/>
        <v>0</v>
      </c>
      <c r="R988" s="494">
        <f>O988+P988-Q988</f>
        <v>0</v>
      </c>
      <c r="S988" s="271"/>
      <c r="T988" s="509"/>
      <c r="U988" s="510"/>
      <c r="V988" s="501">
        <f>+IF(+(O988+P988)&gt;=L988,+P988,+(+L988-O988))</f>
        <v>0</v>
      </c>
      <c r="W988" s="351">
        <f>T988+U988-V988</f>
        <v>0</v>
      </c>
      <c r="X988" s="510"/>
      <c r="Y988" s="510"/>
      <c r="Z988" s="282"/>
      <c r="AA988" s="349">
        <f t="shared" si="346"/>
        <v>0</v>
      </c>
    </row>
    <row r="989" spans="1:27" ht="18.75" thickBot="1">
      <c r="A989" s="290">
        <v>745</v>
      </c>
      <c r="B989" s="185"/>
      <c r="C989" s="190">
        <v>5702</v>
      </c>
      <c r="D989" s="191" t="s">
        <v>1226</v>
      </c>
      <c r="E989" s="539">
        <f>F989+G989+H989</f>
        <v>0</v>
      </c>
      <c r="F989" s="566"/>
      <c r="G989" s="508"/>
      <c r="H989" s="508"/>
      <c r="I989" s="566"/>
      <c r="J989" s="508"/>
      <c r="K989" s="508"/>
      <c r="L989" s="571">
        <f>I989+J989+K989</f>
        <v>0</v>
      </c>
      <c r="M989" s="270">
        <f t="shared" si="344"/>
      </c>
      <c r="N989" s="271"/>
      <c r="O989" s="509"/>
      <c r="P989" s="510"/>
      <c r="Q989" s="373">
        <f t="shared" si="345"/>
        <v>0</v>
      </c>
      <c r="R989" s="494">
        <f>O989+P989-Q989</f>
        <v>0</v>
      </c>
      <c r="S989" s="271"/>
      <c r="T989" s="509"/>
      <c r="U989" s="510"/>
      <c r="V989" s="501">
        <f>+IF(+(O989+P989)&gt;=L989,+P989,+(+L989-O989))</f>
        <v>0</v>
      </c>
      <c r="W989" s="351">
        <f>T989+U989-V989</f>
        <v>0</v>
      </c>
      <c r="X989" s="510"/>
      <c r="Y989" s="510"/>
      <c r="Z989" s="282"/>
      <c r="AA989" s="349">
        <f t="shared" si="346"/>
        <v>0</v>
      </c>
    </row>
    <row r="990" spans="1:27" ht="19.5" thickBot="1">
      <c r="A990" s="289">
        <v>750</v>
      </c>
      <c r="B990" s="139"/>
      <c r="C990" s="192">
        <v>4071</v>
      </c>
      <c r="D990" s="545" t="s">
        <v>1227</v>
      </c>
      <c r="E990" s="539">
        <f>F990+G990+H990</f>
        <v>0</v>
      </c>
      <c r="F990" s="534"/>
      <c r="G990" s="304"/>
      <c r="H990" s="304"/>
      <c r="I990" s="534"/>
      <c r="J990" s="304"/>
      <c r="K990" s="304"/>
      <c r="L990" s="571">
        <f>I990+J990+K990</f>
        <v>0</v>
      </c>
      <c r="M990" s="270">
        <f t="shared" si="344"/>
      </c>
      <c r="N990" s="271"/>
      <c r="O990" s="375"/>
      <c r="P990" s="357"/>
      <c r="Q990" s="357"/>
      <c r="R990" s="511"/>
      <c r="S990" s="271"/>
      <c r="T990" s="352"/>
      <c r="U990" s="357"/>
      <c r="V990" s="357"/>
      <c r="W990" s="357"/>
      <c r="X990" s="357"/>
      <c r="Y990" s="357"/>
      <c r="Z990" s="495"/>
      <c r="AA990" s="349">
        <f t="shared" si="346"/>
        <v>0</v>
      </c>
    </row>
    <row r="991" spans="1:27" ht="36" customHeight="1">
      <c r="A991" s="290">
        <v>755</v>
      </c>
      <c r="B991" s="182"/>
      <c r="C991" s="193"/>
      <c r="D991" s="377"/>
      <c r="E991" s="276"/>
      <c r="F991" s="276"/>
      <c r="G991" s="276"/>
      <c r="H991" s="276"/>
      <c r="I991" s="276"/>
      <c r="J991" s="276"/>
      <c r="K991" s="276"/>
      <c r="L991" s="277"/>
      <c r="M991" s="270">
        <f t="shared" si="344"/>
      </c>
      <c r="N991" s="271"/>
      <c r="O991" s="512"/>
      <c r="P991" s="513"/>
      <c r="Q991" s="364"/>
      <c r="R991" s="365"/>
      <c r="S991" s="271"/>
      <c r="T991" s="512"/>
      <c r="U991" s="513"/>
      <c r="V991" s="364"/>
      <c r="W991" s="364"/>
      <c r="X991" s="513"/>
      <c r="Y991" s="364"/>
      <c r="Z991" s="365"/>
      <c r="AA991" s="365"/>
    </row>
    <row r="992" spans="1:27" ht="19.5" thickBot="1">
      <c r="A992" s="290">
        <v>760</v>
      </c>
      <c r="B992" s="514">
        <v>98</v>
      </c>
      <c r="C992" s="899" t="s">
        <v>1228</v>
      </c>
      <c r="D992" s="870"/>
      <c r="E992" s="539">
        <f>F992+G992</f>
        <v>0</v>
      </c>
      <c r="F992" s="528"/>
      <c r="G992" s="285"/>
      <c r="H992" s="285"/>
      <c r="I992" s="528"/>
      <c r="J992" s="285"/>
      <c r="K992" s="285"/>
      <c r="L992" s="571">
        <f>I992+J992+K992</f>
        <v>0</v>
      </c>
      <c r="M992" s="270">
        <f t="shared" si="344"/>
      </c>
      <c r="N992" s="271"/>
      <c r="O992" s="500"/>
      <c r="P992" s="283"/>
      <c r="Q992" s="355">
        <f t="shared" si="345"/>
        <v>0</v>
      </c>
      <c r="R992" s="494">
        <f>O992+P992-Q992</f>
        <v>0</v>
      </c>
      <c r="S992" s="271"/>
      <c r="T992" s="500"/>
      <c r="U992" s="283"/>
      <c r="V992" s="501">
        <f>+IF(+(O992+P992)&gt;=L992,+P992,+(+L992-O992))</f>
        <v>0</v>
      </c>
      <c r="W992" s="351">
        <f>T992+U992-V992</f>
        <v>0</v>
      </c>
      <c r="X992" s="283"/>
      <c r="Y992" s="283"/>
      <c r="Z992" s="282"/>
      <c r="AA992" s="349">
        <f t="shared" si="346"/>
        <v>0</v>
      </c>
    </row>
    <row r="993" spans="1:27" ht="15.75">
      <c r="A993" s="289">
        <v>765</v>
      </c>
      <c r="B993" s="194"/>
      <c r="C993" s="379" t="s">
        <v>1229</v>
      </c>
      <c r="D993" s="380"/>
      <c r="E993" s="460"/>
      <c r="F993" s="460"/>
      <c r="G993" s="460"/>
      <c r="H993" s="460"/>
      <c r="I993" s="460"/>
      <c r="J993" s="460"/>
      <c r="K993" s="460"/>
      <c r="L993" s="381"/>
      <c r="M993" s="270">
        <f t="shared" si="344"/>
      </c>
      <c r="N993" s="271"/>
      <c r="O993" s="382"/>
      <c r="P993" s="383"/>
      <c r="Q993" s="383"/>
      <c r="R993" s="384"/>
      <c r="S993" s="271"/>
      <c r="T993" s="382"/>
      <c r="U993" s="383"/>
      <c r="V993" s="383"/>
      <c r="W993" s="383"/>
      <c r="X993" s="383"/>
      <c r="Y993" s="383"/>
      <c r="Z993" s="384"/>
      <c r="AA993" s="384"/>
    </row>
    <row r="994" spans="1:27" ht="15.75">
      <c r="A994" s="289">
        <v>775</v>
      </c>
      <c r="B994" s="194"/>
      <c r="C994" s="385" t="s">
        <v>1230</v>
      </c>
      <c r="D994" s="377"/>
      <c r="E994" s="448"/>
      <c r="F994" s="448"/>
      <c r="G994" s="448"/>
      <c r="H994" s="448"/>
      <c r="I994" s="448"/>
      <c r="J994" s="448"/>
      <c r="K994" s="448"/>
      <c r="L994" s="342"/>
      <c r="M994" s="270">
        <f t="shared" si="344"/>
      </c>
      <c r="N994" s="271"/>
      <c r="O994" s="386"/>
      <c r="P994" s="387"/>
      <c r="Q994" s="387"/>
      <c r="R994" s="388"/>
      <c r="S994" s="271"/>
      <c r="T994" s="386"/>
      <c r="U994" s="387"/>
      <c r="V994" s="387"/>
      <c r="W994" s="387"/>
      <c r="X994" s="387"/>
      <c r="Y994" s="387"/>
      <c r="Z994" s="388"/>
      <c r="AA994" s="388"/>
    </row>
    <row r="995" spans="1:27" ht="16.5" thickBot="1">
      <c r="A995" s="290">
        <v>780</v>
      </c>
      <c r="B995" s="195"/>
      <c r="C995" s="389" t="s">
        <v>1231</v>
      </c>
      <c r="D995" s="390"/>
      <c r="E995" s="461"/>
      <c r="F995" s="461"/>
      <c r="G995" s="461"/>
      <c r="H995" s="461"/>
      <c r="I995" s="461"/>
      <c r="J995" s="461"/>
      <c r="K995" s="461"/>
      <c r="L995" s="344"/>
      <c r="M995" s="270">
        <f t="shared" si="344"/>
      </c>
      <c r="N995" s="271"/>
      <c r="O995" s="391"/>
      <c r="P995" s="392"/>
      <c r="Q995" s="392"/>
      <c r="R995" s="393"/>
      <c r="S995" s="271"/>
      <c r="T995" s="391"/>
      <c r="U995" s="392"/>
      <c r="V995" s="392"/>
      <c r="W995" s="392"/>
      <c r="X995" s="392"/>
      <c r="Y995" s="392"/>
      <c r="Z995" s="393"/>
      <c r="AA995" s="393"/>
    </row>
    <row r="996" spans="1:27" ht="19.5" thickBot="1">
      <c r="A996" s="290">
        <v>785</v>
      </c>
      <c r="B996" s="196"/>
      <c r="C996" s="165" t="s">
        <v>1462</v>
      </c>
      <c r="D996" s="197" t="s">
        <v>1232</v>
      </c>
      <c r="E996" s="307">
        <f aca="true" t="shared" si="374" ref="E996:L996">SUM(E884,E887,E893,E899,E900,E918,E922,E928,E931,E932,E933,E934,E935,E942,E949,E950,E951,E952,E959,E963,E964,E965,E966,E969,E970,E978,E981,E982,E987)+E992</f>
        <v>5393</v>
      </c>
      <c r="F996" s="307">
        <f t="shared" si="374"/>
        <v>5393</v>
      </c>
      <c r="G996" s="307">
        <f t="shared" si="374"/>
        <v>0</v>
      </c>
      <c r="H996" s="307">
        <f>SUM(H884,H887,H893,H899,H900,H918,H922,H928,H931,H932,H933,H934,H935,H942,H949,H950,H951,H952,H959,H963,H964,H965,H966,H969,H970,H978,H981,H982,H987)+H992</f>
        <v>0</v>
      </c>
      <c r="I996" s="307">
        <f t="shared" si="374"/>
        <v>5393</v>
      </c>
      <c r="J996" s="307">
        <f t="shared" si="374"/>
        <v>0</v>
      </c>
      <c r="K996" s="307">
        <f t="shared" si="374"/>
        <v>0</v>
      </c>
      <c r="L996" s="307">
        <f t="shared" si="374"/>
        <v>5393</v>
      </c>
      <c r="M996" s="270">
        <f>(IF($E996&lt;&gt;0,$M$2,IF($L996&lt;&gt;0,$M$2,"")))</f>
        <v>1</v>
      </c>
      <c r="N996" s="515" t="str">
        <f>LEFT(C881,1)</f>
        <v>6</v>
      </c>
      <c r="O996" s="307">
        <f>SUM(O884,O887,O893,O899,O900,O918,O922,O928,O931,O932,O933,O934,O935,O942,O949,O950,O951,O952,O959,O963,O964,O965,O966,O969,O970,O978,O981,O982,O987)+O992</f>
        <v>0</v>
      </c>
      <c r="P996" s="307">
        <f>SUM(P884,P887,P893,P899,P900,P918,P922,P928,P931,P932,P933,P934,P935,P942,P949,P950,P951,P952,P959,P963,P964,P965,P966,P969,P970,P978,P981,P982,P987)+P992</f>
        <v>0</v>
      </c>
      <c r="Q996" s="307">
        <f>SUM(Q884,Q887,Q893,Q899,Q900,Q918,Q922,Q928,Q931,Q932,Q933,Q934,Q935,Q942,Q949,Q950,Q951,Q952,Q959,Q963,Q964,Q965,Q966,Q969,Q970,Q978,Q981,Q982,Q987)+Q992</f>
        <v>5393</v>
      </c>
      <c r="R996" s="307">
        <f>SUM(R884,R887,R893,R899,R900,R918,R922,R928,R931,R932,R933,R934,R935,R942,R949,R950,R951,R952,R959,R963,R964,R965,R966,R969,R970,R978,R981,R982,R987)+R992</f>
        <v>-5393</v>
      </c>
      <c r="S996" s="244"/>
      <c r="T996" s="307">
        <f aca="true" t="shared" si="375" ref="T996:Y996">SUM(T884,T887,T893,T899,T900,T918,T922,T928,T931,T932,T933,T934,T935,T942,T949,T950,T951,T952,T959,T963,T964,T965,T966,T969,T970,T978,T981,T982,T987)+T992</f>
        <v>0</v>
      </c>
      <c r="U996" s="307">
        <f t="shared" si="375"/>
        <v>0</v>
      </c>
      <c r="V996" s="307">
        <f t="shared" si="375"/>
        <v>5393</v>
      </c>
      <c r="W996" s="307">
        <f t="shared" si="375"/>
        <v>-5393</v>
      </c>
      <c r="X996" s="307">
        <f t="shared" si="375"/>
        <v>0</v>
      </c>
      <c r="Y996" s="307">
        <f t="shared" si="375"/>
        <v>0</v>
      </c>
      <c r="Z996" s="307">
        <f>SUM(Z884,Z887,Z893,Z899,Z900,Z918,Z922,Z928,Z931,Z932,Z933,Z934,Z935,Z942,Z949,Z950,Z951,Z952,Z959,Z963,Z964,Z965,Z966,Z969,Z970,Z978,Z981,Z982,Z987)+Z992</f>
        <v>0</v>
      </c>
      <c r="AA996" s="349">
        <f>W996-X996-Y996-Z996</f>
        <v>-5393</v>
      </c>
    </row>
    <row r="997" spans="1:27" ht="15.75">
      <c r="A997" s="290">
        <v>790</v>
      </c>
      <c r="B997" s="811" t="s">
        <v>129</v>
      </c>
      <c r="C997" s="198"/>
      <c r="L997" s="241"/>
      <c r="M997" s="243">
        <f>(IF($E996&lt;&gt;0,$M$2,IF($L996&lt;&gt;0,$M$2,"")))</f>
        <v>1</v>
      </c>
      <c r="S997" s="467"/>
      <c r="AA997" s="467"/>
    </row>
    <row r="998" spans="1:27" ht="15.75">
      <c r="A998" s="290">
        <v>795</v>
      </c>
      <c r="B998" s="457"/>
      <c r="C998" s="457"/>
      <c r="D998" s="458"/>
      <c r="E998" s="457"/>
      <c r="F998" s="457"/>
      <c r="G998" s="457"/>
      <c r="H998" s="457"/>
      <c r="I998" s="457"/>
      <c r="J998" s="457"/>
      <c r="K998" s="457"/>
      <c r="L998" s="459"/>
      <c r="M998" s="243">
        <f>(IF($E996&lt;&gt;0,$M$2,IF($L996&lt;&gt;0,$M$2,"")))</f>
        <v>1</v>
      </c>
      <c r="O998" s="457"/>
      <c r="P998" s="457"/>
      <c r="Q998" s="459"/>
      <c r="R998" s="459"/>
      <c r="S998" s="459"/>
      <c r="T998" s="457"/>
      <c r="U998" s="457"/>
      <c r="V998" s="459"/>
      <c r="W998" s="459"/>
      <c r="X998" s="457"/>
      <c r="Y998" s="459"/>
      <c r="Z998" s="459"/>
      <c r="AA998" s="459"/>
    </row>
    <row r="999" ht="15.75">
      <c r="A999" s="289">
        <v>805</v>
      </c>
    </row>
    <row r="1000" ht="15.75">
      <c r="A1000" s="290">
        <v>810</v>
      </c>
    </row>
    <row r="1001" ht="15.75">
      <c r="A1001" s="290">
        <v>815</v>
      </c>
    </row>
    <row r="1002" ht="15.75">
      <c r="A1002" s="296">
        <v>525</v>
      </c>
    </row>
    <row r="1003" ht="15.75">
      <c r="A1003" s="289">
        <v>820</v>
      </c>
    </row>
    <row r="1004" ht="15.75">
      <c r="A1004" s="290">
        <v>821</v>
      </c>
    </row>
    <row r="1005" ht="15.75">
      <c r="A1005" s="290">
        <v>822</v>
      </c>
    </row>
    <row r="1006" ht="15.75">
      <c r="A1006" s="290">
        <v>823</v>
      </c>
    </row>
    <row r="1007" ht="15.75">
      <c r="A1007" s="290">
        <v>825</v>
      </c>
    </row>
    <row r="1008" ht="15.75">
      <c r="A1008" s="290"/>
    </row>
    <row r="1009" ht="15.75">
      <c r="A1009" s="290"/>
    </row>
    <row r="1010" ht="15.75">
      <c r="A1010" s="290"/>
    </row>
    <row r="1011" ht="15.75">
      <c r="A1011" s="290"/>
    </row>
    <row r="1012" ht="15.75">
      <c r="A1012" s="290"/>
    </row>
    <row r="1013" ht="15.75">
      <c r="A1013" s="290"/>
    </row>
    <row r="1014" ht="15.75">
      <c r="A1014" s="290"/>
    </row>
    <row r="1015" ht="15.75">
      <c r="A1015" s="290"/>
    </row>
    <row r="1016" ht="15.75">
      <c r="A1016" s="290"/>
    </row>
    <row r="1017" ht="15.75">
      <c r="A1017" s="290"/>
    </row>
    <row r="1018" ht="15.75">
      <c r="A1018" s="290"/>
    </row>
    <row r="1019" ht="15.75">
      <c r="A1019" s="290"/>
    </row>
    <row r="1020" ht="15.75">
      <c r="A1020" s="290"/>
    </row>
    <row r="1021" ht="15.75">
      <c r="A1021" s="290"/>
    </row>
    <row r="1022" ht="15.75">
      <c r="A1022" s="292"/>
    </row>
    <row r="1023" ht="15.75">
      <c r="A1023" s="292">
        <v>905</v>
      </c>
    </row>
    <row r="1024" ht="15.75">
      <c r="A1024" s="292">
        <v>906</v>
      </c>
    </row>
    <row r="1025" ht="15.75">
      <c r="A1025" s="292">
        <v>907</v>
      </c>
    </row>
    <row r="1026" ht="15.75">
      <c r="A1026" s="292">
        <v>910</v>
      </c>
    </row>
    <row r="1027" ht="15.75">
      <c r="A1027" s="292">
        <v>911</v>
      </c>
    </row>
    <row r="1028" ht="15.75">
      <c r="A1028" s="292">
        <v>912</v>
      </c>
    </row>
    <row r="1029" ht="15.75">
      <c r="A1029" s="292">
        <v>920</v>
      </c>
    </row>
    <row r="1030" ht="15.75">
      <c r="A1030" s="292">
        <v>921</v>
      </c>
    </row>
    <row r="1031" ht="15.75">
      <c r="A1031" s="292">
        <v>922</v>
      </c>
    </row>
    <row r="1032" ht="15.75">
      <c r="A1032" s="292">
        <v>930</v>
      </c>
    </row>
    <row r="1033" ht="15.75">
      <c r="A1033" s="292">
        <v>931</v>
      </c>
    </row>
    <row r="1034" ht="15.75">
      <c r="A1034" s="292">
        <v>932</v>
      </c>
    </row>
    <row r="1035" ht="15.75">
      <c r="A1035" s="291">
        <v>935</v>
      </c>
    </row>
    <row r="1037" ht="36" customHeight="1"/>
  </sheetData>
  <sheetProtection password="81B0" sheet="1" objects="1" scenarios="1"/>
  <mergeCells count="261">
    <mergeCell ref="C982:D982"/>
    <mergeCell ref="C987:D987"/>
    <mergeCell ref="C992:D992"/>
    <mergeCell ref="C965:D965"/>
    <mergeCell ref="C966:D966"/>
    <mergeCell ref="C969:D969"/>
    <mergeCell ref="C970:D970"/>
    <mergeCell ref="C978:D978"/>
    <mergeCell ref="C981:D981"/>
    <mergeCell ref="C950:D950"/>
    <mergeCell ref="C951:D951"/>
    <mergeCell ref="C952:D952"/>
    <mergeCell ref="C959:D959"/>
    <mergeCell ref="C963:D963"/>
    <mergeCell ref="C964:D964"/>
    <mergeCell ref="C932:D932"/>
    <mergeCell ref="C933:D933"/>
    <mergeCell ref="C934:D934"/>
    <mergeCell ref="C935:D935"/>
    <mergeCell ref="C942:D942"/>
    <mergeCell ref="C949:D949"/>
    <mergeCell ref="C899:D899"/>
    <mergeCell ref="C900:D900"/>
    <mergeCell ref="C918:D918"/>
    <mergeCell ref="C922:D922"/>
    <mergeCell ref="C928:D928"/>
    <mergeCell ref="C931:D931"/>
    <mergeCell ref="U877:U878"/>
    <mergeCell ref="V877:V878"/>
    <mergeCell ref="W877:W878"/>
    <mergeCell ref="C884:D884"/>
    <mergeCell ref="C887:D887"/>
    <mergeCell ref="C893:D893"/>
    <mergeCell ref="I877:L877"/>
    <mergeCell ref="O877:O878"/>
    <mergeCell ref="P877:P878"/>
    <mergeCell ref="Q877:Q878"/>
    <mergeCell ref="R877:R878"/>
    <mergeCell ref="T877:T878"/>
    <mergeCell ref="C854:D854"/>
    <mergeCell ref="C859:D859"/>
    <mergeCell ref="B868:D868"/>
    <mergeCell ref="B870:D870"/>
    <mergeCell ref="B873:D873"/>
    <mergeCell ref="E877:H877"/>
    <mergeCell ref="C833:D833"/>
    <mergeCell ref="C836:D836"/>
    <mergeCell ref="C837:D837"/>
    <mergeCell ref="C845:D845"/>
    <mergeCell ref="C848:D848"/>
    <mergeCell ref="C849:D849"/>
    <mergeCell ref="C818:D818"/>
    <mergeCell ref="C819:D819"/>
    <mergeCell ref="C826:D826"/>
    <mergeCell ref="C830:D830"/>
    <mergeCell ref="C831:D831"/>
    <mergeCell ref="C832:D832"/>
    <mergeCell ref="C800:D800"/>
    <mergeCell ref="C801:D801"/>
    <mergeCell ref="C802:D802"/>
    <mergeCell ref="C809:D809"/>
    <mergeCell ref="C816:D816"/>
    <mergeCell ref="C817:D817"/>
    <mergeCell ref="C767:D767"/>
    <mergeCell ref="C785:D785"/>
    <mergeCell ref="C789:D789"/>
    <mergeCell ref="C795:D795"/>
    <mergeCell ref="C798:D798"/>
    <mergeCell ref="C799:D799"/>
    <mergeCell ref="V744:V745"/>
    <mergeCell ref="W744:W745"/>
    <mergeCell ref="C751:D751"/>
    <mergeCell ref="C754:D754"/>
    <mergeCell ref="C760:D760"/>
    <mergeCell ref="C766:D766"/>
    <mergeCell ref="O744:O745"/>
    <mergeCell ref="P744:P745"/>
    <mergeCell ref="Q744:Q745"/>
    <mergeCell ref="R744:R745"/>
    <mergeCell ref="T744:T745"/>
    <mergeCell ref="U744:U745"/>
    <mergeCell ref="C726:D726"/>
    <mergeCell ref="B735:D735"/>
    <mergeCell ref="B737:D737"/>
    <mergeCell ref="B740:D740"/>
    <mergeCell ref="E744:H744"/>
    <mergeCell ref="I744:L744"/>
    <mergeCell ref="C703:D703"/>
    <mergeCell ref="C704:D704"/>
    <mergeCell ref="C712:D712"/>
    <mergeCell ref="C715:D715"/>
    <mergeCell ref="C716:D716"/>
    <mergeCell ref="C721:D721"/>
    <mergeCell ref="C686:D686"/>
    <mergeCell ref="C693:D693"/>
    <mergeCell ref="C697:D697"/>
    <mergeCell ref="C698:D698"/>
    <mergeCell ref="C699:D699"/>
    <mergeCell ref="C700:D700"/>
    <mergeCell ref="C668:D668"/>
    <mergeCell ref="C669:D669"/>
    <mergeCell ref="C676:D676"/>
    <mergeCell ref="C683:D683"/>
    <mergeCell ref="C684:D684"/>
    <mergeCell ref="C685:D685"/>
    <mergeCell ref="C652:D652"/>
    <mergeCell ref="C656:D656"/>
    <mergeCell ref="C662:D662"/>
    <mergeCell ref="C665:D665"/>
    <mergeCell ref="C666:D666"/>
    <mergeCell ref="C667:D667"/>
    <mergeCell ref="W611:W612"/>
    <mergeCell ref="C618:D618"/>
    <mergeCell ref="C621:D621"/>
    <mergeCell ref="C627:D627"/>
    <mergeCell ref="C633:D633"/>
    <mergeCell ref="C634:D634"/>
    <mergeCell ref="P611:P612"/>
    <mergeCell ref="Q611:Q612"/>
    <mergeCell ref="R611:R612"/>
    <mergeCell ref="T611:T612"/>
    <mergeCell ref="U611:U612"/>
    <mergeCell ref="V611:V612"/>
    <mergeCell ref="B602:D602"/>
    <mergeCell ref="B604:D604"/>
    <mergeCell ref="B607:D607"/>
    <mergeCell ref="E611:H611"/>
    <mergeCell ref="I611:L611"/>
    <mergeCell ref="O611:O612"/>
    <mergeCell ref="E430:H430"/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  <mergeCell ref="B7:D7"/>
    <mergeCell ref="B9:D9"/>
    <mergeCell ref="B12:D12"/>
    <mergeCell ref="C22:D22"/>
    <mergeCell ref="C28:D28"/>
    <mergeCell ref="C33:D33"/>
    <mergeCell ref="C39:D39"/>
    <mergeCell ref="C44:D44"/>
    <mergeCell ref="C49:D49"/>
    <mergeCell ref="C55:D55"/>
    <mergeCell ref="C70:D70"/>
    <mergeCell ref="C71:D71"/>
    <mergeCell ref="C62:D62"/>
    <mergeCell ref="B169:D169"/>
    <mergeCell ref="C132:D132"/>
    <mergeCell ref="C182:D182"/>
    <mergeCell ref="C116:D116"/>
    <mergeCell ref="C105:D105"/>
    <mergeCell ref="C109:D109"/>
    <mergeCell ref="C72:D72"/>
    <mergeCell ref="C58:D58"/>
    <mergeCell ref="C61:D61"/>
    <mergeCell ref="C146:D146"/>
    <mergeCell ref="C137:D137"/>
    <mergeCell ref="C133:D133"/>
    <mergeCell ref="C134:D134"/>
    <mergeCell ref="C69:D69"/>
    <mergeCell ref="C90:D90"/>
    <mergeCell ref="C91:D91"/>
    <mergeCell ref="C87:D87"/>
    <mergeCell ref="AA178:AA179"/>
    <mergeCell ref="V178:V179"/>
    <mergeCell ref="W178:W179"/>
    <mergeCell ref="B171:D171"/>
    <mergeCell ref="B174:D174"/>
    <mergeCell ref="T178:T179"/>
    <mergeCell ref="O174:Q174"/>
    <mergeCell ref="T174:V174"/>
    <mergeCell ref="C155:D155"/>
    <mergeCell ref="C185:D185"/>
    <mergeCell ref="C191:D191"/>
    <mergeCell ref="U178:U179"/>
    <mergeCell ref="O178:O179"/>
    <mergeCell ref="P178:P179"/>
    <mergeCell ref="Q178:Q179"/>
    <mergeCell ref="R178:R179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449:D449"/>
    <mergeCell ref="C410:D410"/>
    <mergeCell ref="C411:D411"/>
    <mergeCell ref="C414:D414"/>
    <mergeCell ref="B421:D421"/>
    <mergeCell ref="B437:D437"/>
    <mergeCell ref="B439:D439"/>
    <mergeCell ref="C384:D384"/>
    <mergeCell ref="C390:D390"/>
    <mergeCell ref="C394:D394"/>
    <mergeCell ref="C397:D397"/>
    <mergeCell ref="C387:D387"/>
    <mergeCell ref="B442:D442"/>
    <mergeCell ref="C532:D532"/>
    <mergeCell ref="C554:D554"/>
    <mergeCell ref="C574:D574"/>
    <mergeCell ref="C512:D512"/>
    <mergeCell ref="C519:D519"/>
    <mergeCell ref="C400:D400"/>
    <mergeCell ref="C412:D412"/>
    <mergeCell ref="B423:D423"/>
    <mergeCell ref="B426:D426"/>
    <mergeCell ref="C413:D413"/>
    <mergeCell ref="C509:D509"/>
    <mergeCell ref="C453:D453"/>
    <mergeCell ref="C466:D466"/>
    <mergeCell ref="C469:D469"/>
    <mergeCell ref="C490:D490"/>
    <mergeCell ref="C456:D456"/>
    <mergeCell ref="C459:D459"/>
    <mergeCell ref="C579:D579"/>
    <mergeCell ref="C529:D529"/>
    <mergeCell ref="C523:D523"/>
    <mergeCell ref="C524:D524"/>
    <mergeCell ref="C376:D376"/>
    <mergeCell ref="C379:D379"/>
    <mergeCell ref="C500:D500"/>
    <mergeCell ref="C485:D485"/>
    <mergeCell ref="C491:D491"/>
    <mergeCell ref="C504:D504"/>
  </mergeCells>
  <conditionalFormatting sqref="E586 I586:L586">
    <cfRule type="cellIs" priority="23" dxfId="22" operator="notEqual" stopIfTrue="1">
      <formula>0</formula>
    </cfRule>
    <cfRule type="cellIs" priority="24" dxfId="0" operator="notEqual" stopIfTrue="1">
      <formula>0</formula>
    </cfRule>
  </conditionalFormatting>
  <conditionalFormatting sqref="F586:G586">
    <cfRule type="cellIs" priority="15" dxfId="22" operator="notEqual" stopIfTrue="1">
      <formula>0</formula>
    </cfRule>
    <cfRule type="cellIs" priority="16" dxfId="0" operator="notEqual" stopIfTrue="1">
      <formula>0</formula>
    </cfRule>
  </conditionalFormatting>
  <conditionalFormatting sqref="H586">
    <cfRule type="cellIs" priority="13" dxfId="22" operator="notEqual" stopIfTrue="1">
      <formula>0</formula>
    </cfRule>
    <cfRule type="cellIs" priority="14" dxfId="0" operator="notEqual" stopIfTrue="1">
      <formula>0</formula>
    </cfRule>
  </conditionalFormatting>
  <conditionalFormatting sqref="R618:R651 W618:W651 W656:W729 R656:R729">
    <cfRule type="cellIs" priority="12" dxfId="23" operator="lessThan" stopIfTrue="1">
      <formula>0</formula>
    </cfRule>
  </conditionalFormatting>
  <conditionalFormatting sqref="R616 W616">
    <cfRule type="cellIs" priority="11" dxfId="24" operator="lessThan" stopIfTrue="1">
      <formula>0</formula>
    </cfRule>
  </conditionalFormatting>
  <conditionalFormatting sqref="W652:W655 R652 R654:R655">
    <cfRule type="cellIs" priority="10" dxfId="23" operator="lessThan" stopIfTrue="1">
      <formula>0</formula>
    </cfRule>
  </conditionalFormatting>
  <conditionalFormatting sqref="R653">
    <cfRule type="cellIs" priority="9" dxfId="23" operator="lessThan" stopIfTrue="1">
      <formula>0</formula>
    </cfRule>
  </conditionalFormatting>
  <conditionalFormatting sqref="R751:R784 W751:W784 W789:W862 R789:R862">
    <cfRule type="cellIs" priority="8" dxfId="23" operator="lessThan" stopIfTrue="1">
      <formula>0</formula>
    </cfRule>
  </conditionalFormatting>
  <conditionalFormatting sqref="R749 W749">
    <cfRule type="cellIs" priority="7" dxfId="24" operator="lessThan" stopIfTrue="1">
      <formula>0</formula>
    </cfRule>
  </conditionalFormatting>
  <conditionalFormatting sqref="W785:W788 R785 R787:R788">
    <cfRule type="cellIs" priority="6" dxfId="23" operator="lessThan" stopIfTrue="1">
      <formula>0</formula>
    </cfRule>
  </conditionalFormatting>
  <conditionalFormatting sqref="R786">
    <cfRule type="cellIs" priority="5" dxfId="23" operator="lessThan" stopIfTrue="1">
      <formula>0</formula>
    </cfRule>
  </conditionalFormatting>
  <conditionalFormatting sqref="R884:R917 W884:W917 W922:W995 R922:R995">
    <cfRule type="cellIs" priority="4" dxfId="23" operator="lessThan" stopIfTrue="1">
      <formula>0</formula>
    </cfRule>
  </conditionalFormatting>
  <conditionalFormatting sqref="R882 W882">
    <cfRule type="cellIs" priority="3" dxfId="24" operator="lessThan" stopIfTrue="1">
      <formula>0</formula>
    </cfRule>
  </conditionalFormatting>
  <conditionalFormatting sqref="W918:W921 R918 R920:R921">
    <cfRule type="cellIs" priority="2" dxfId="23" operator="lessThan" stopIfTrue="1">
      <formula>0</formula>
    </cfRule>
  </conditionalFormatting>
  <conditionalFormatting sqref="R919">
    <cfRule type="cellIs" priority="1" dxfId="23" operator="lessThan" stopIfTrue="1">
      <formula>0</formula>
    </cfRule>
  </conditionalFormatting>
  <dataValidations count="10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 X673:Y673 X661 T673:V673 T661:U661 O673:Q673 O661:P661 X806:Y806 X794 T806:V806 T794:U794 O806:Q806 O794:P794 X939:Y939 X927 T939:V939 T927:U927 O939:Q939 O927:P927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 F622:K626 F663:K668 F653:K655 F635:K651 F619:K620 F726:K726 F722:K724 F717:K720 F713:K715 F705:K711 F701:K703 F694:K699 F687:K692 F677:K685 F670:K675 F657:K661 F628:K633 F755:K759 F796:K801 F786:K788 F768:K784 F752:K753 F859:K859 F855:K857 F850:K853 F846:K848 F838:K844 F834:K836 F827:K832 F820:K825 F810:K818 F803:K808 F790:K794 F761:K766 F888:K892 F929:K934 F919:K921 F901:K917 F885:K886 F992:K992 F988:K990 F983:K986 F979:K981 F971:K977 F967:K969 F960:K965 F953:K958 F943:K951 F936:K941 F923:K927 F894:K899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 E618:E730 E751:E863 E884:E996"/>
    <dataValidation type="list" allowBlank="1" showInputMessage="1" showErrorMessage="1" promptTitle="ВЪВЕДЕТЕ ДЕЙНОСТ" sqref="D616 D749 D882">
      <formula1>EBK_DEIN</formula1>
    </dataValidation>
    <dataValidation type="whole" operator="lessThan" allowBlank="1" showInputMessage="1" showErrorMessage="1" error="Въведете отрицателно число!!!" sqref="T724:Z724 O724:R724 T857:Z857 O857:R857 T990:Z990 O990:R99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I12" sqref="I12:AH14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1266</v>
      </c>
      <c r="B1" s="463">
        <v>133</v>
      </c>
      <c r="I1" s="463"/>
    </row>
    <row r="2" spans="1:9" ht="12.75">
      <c r="A2" s="463" t="s">
        <v>1267</v>
      </c>
      <c r="B2" s="463" t="s">
        <v>1843</v>
      </c>
      <c r="I2" s="463"/>
    </row>
    <row r="3" spans="1:9" ht="12.75">
      <c r="A3" s="463" t="s">
        <v>1268</v>
      </c>
      <c r="B3" s="463" t="s">
        <v>1841</v>
      </c>
      <c r="I3" s="463"/>
    </row>
    <row r="4" spans="1:9" ht="15.75">
      <c r="A4" s="463" t="s">
        <v>1269</v>
      </c>
      <c r="B4" s="463" t="s">
        <v>1838</v>
      </c>
      <c r="C4" s="469"/>
      <c r="I4" s="463"/>
    </row>
    <row r="5" spans="1:3" ht="31.5" customHeight="1">
      <c r="A5" s="463" t="s">
        <v>1270</v>
      </c>
      <c r="B5" s="627"/>
      <c r="C5" s="627"/>
    </row>
    <row r="6" spans="1:2" ht="12.75">
      <c r="A6" s="470"/>
      <c r="B6" s="471"/>
    </row>
    <row r="8" spans="2:9" ht="12.75">
      <c r="B8" s="463" t="s">
        <v>1842</v>
      </c>
      <c r="I8" s="463"/>
    </row>
    <row r="9" ht="12.75">
      <c r="I9" s="463"/>
    </row>
    <row r="10" ht="12.75">
      <c r="I10" s="463"/>
    </row>
    <row r="11" spans="1:34" ht="18">
      <c r="A11" s="463" t="s">
        <v>1670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90">
        <f>$B$7</f>
        <v>0</v>
      </c>
      <c r="J14" s="880"/>
      <c r="K14" s="880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947</v>
      </c>
      <c r="M15" s="310" t="s">
        <v>1765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79">
        <f>$B$9</f>
        <v>0</v>
      </c>
      <c r="J16" s="880"/>
      <c r="K16" s="880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79">
        <f>$B$12</f>
        <v>0</v>
      </c>
      <c r="J19" s="880"/>
      <c r="K19" s="880"/>
      <c r="L19" s="309" t="s">
        <v>948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949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950</v>
      </c>
      <c r="T22" s="243">
        <f>(IF($E142&lt;&gt;0,$M$2,IF($L142&lt;&gt;0,$M$2,"")))</f>
      </c>
      <c r="U22" s="244"/>
      <c r="V22" s="317" t="s">
        <v>197</v>
      </c>
      <c r="W22" s="309"/>
      <c r="X22" s="315"/>
      <c r="Y22" s="318" t="s">
        <v>950</v>
      </c>
      <c r="Z22" s="315"/>
      <c r="AA22" s="317" t="s">
        <v>198</v>
      </c>
      <c r="AB22" s="309"/>
      <c r="AC22" s="315"/>
      <c r="AD22" s="318" t="s">
        <v>950</v>
      </c>
      <c r="AE22" s="309"/>
      <c r="AF22" s="315"/>
      <c r="AG22" s="318" t="s">
        <v>950</v>
      </c>
    </row>
    <row r="23" spans="1:34" ht="18.75" thickBot="1">
      <c r="A23" s="463">
        <v>12</v>
      </c>
      <c r="I23" s="745"/>
      <c r="J23" s="462"/>
      <c r="K23" s="736" t="s">
        <v>1271</v>
      </c>
      <c r="L23" s="925" t="s">
        <v>1819</v>
      </c>
      <c r="M23" s="926"/>
      <c r="N23" s="926"/>
      <c r="O23" s="927"/>
      <c r="P23" s="928" t="s">
        <v>1820</v>
      </c>
      <c r="Q23" s="929"/>
      <c r="R23" s="929"/>
      <c r="S23" s="930"/>
      <c r="T23" s="243">
        <f>(IF($E142&lt;&gt;0,$M$2,IF($L142&lt;&gt;0,$M$2,"")))</f>
      </c>
      <c r="U23" s="244"/>
      <c r="V23" s="913" t="s">
        <v>1831</v>
      </c>
      <c r="W23" s="913" t="s">
        <v>1832</v>
      </c>
      <c r="X23" s="911" t="s">
        <v>1833</v>
      </c>
      <c r="Y23" s="911" t="s">
        <v>199</v>
      </c>
      <c r="Z23" s="244"/>
      <c r="AA23" s="911" t="s">
        <v>1834</v>
      </c>
      <c r="AB23" s="911" t="s">
        <v>1835</v>
      </c>
      <c r="AC23" s="911" t="s">
        <v>1836</v>
      </c>
      <c r="AD23" s="911" t="s">
        <v>200</v>
      </c>
      <c r="AE23" s="475" t="s">
        <v>201</v>
      </c>
      <c r="AF23" s="476"/>
      <c r="AG23" s="477"/>
      <c r="AH23" s="326"/>
    </row>
    <row r="24" spans="1:34" ht="58.5" customHeight="1" thickBot="1">
      <c r="A24" s="463">
        <v>13</v>
      </c>
      <c r="I24" s="204" t="s">
        <v>48</v>
      </c>
      <c r="J24" s="205" t="s">
        <v>952</v>
      </c>
      <c r="K24" s="746" t="s">
        <v>1272</v>
      </c>
      <c r="L24" s="840" t="s">
        <v>1821</v>
      </c>
      <c r="M24" s="841" t="s">
        <v>1694</v>
      </c>
      <c r="N24" s="841" t="s">
        <v>1695</v>
      </c>
      <c r="O24" s="841" t="s">
        <v>1693</v>
      </c>
      <c r="P24" s="839" t="s">
        <v>1694</v>
      </c>
      <c r="Q24" s="839" t="s">
        <v>1695</v>
      </c>
      <c r="R24" s="839" t="s">
        <v>1693</v>
      </c>
      <c r="S24" s="847" t="s">
        <v>1265</v>
      </c>
      <c r="T24" s="243">
        <f>(IF($E142&lt;&gt;0,$M$2,IF($L142&lt;&gt;0,$M$2,"")))</f>
      </c>
      <c r="U24" s="244"/>
      <c r="V24" s="933"/>
      <c r="W24" s="934"/>
      <c r="X24" s="933"/>
      <c r="Y24" s="934"/>
      <c r="Z24" s="244"/>
      <c r="AA24" s="935"/>
      <c r="AB24" s="935"/>
      <c r="AC24" s="935"/>
      <c r="AD24" s="935"/>
      <c r="AE24" s="478">
        <v>2015</v>
      </c>
      <c r="AF24" s="478">
        <v>2016</v>
      </c>
      <c r="AG24" s="478" t="s">
        <v>1830</v>
      </c>
      <c r="AH24" s="479" t="s">
        <v>202</v>
      </c>
    </row>
    <row r="25" spans="1:34" ht="18.75" thickBot="1">
      <c r="A25" s="463">
        <v>14</v>
      </c>
      <c r="I25" s="737"/>
      <c r="J25" s="462"/>
      <c r="K25" s="330" t="s">
        <v>1465</v>
      </c>
      <c r="L25" s="580" t="s">
        <v>203</v>
      </c>
      <c r="M25" s="331" t="s">
        <v>204</v>
      </c>
      <c r="N25" s="331" t="s">
        <v>1279</v>
      </c>
      <c r="O25" s="331" t="s">
        <v>1280</v>
      </c>
      <c r="P25" s="331" t="s">
        <v>1238</v>
      </c>
      <c r="Q25" s="331" t="s">
        <v>1822</v>
      </c>
      <c r="R25" s="331" t="s">
        <v>1823</v>
      </c>
      <c r="S25" s="580" t="s">
        <v>1837</v>
      </c>
      <c r="T25" s="243">
        <f>(IF($E142&lt;&gt;0,$M$2,IF($L142&lt;&gt;0,$M$2,"")))</f>
      </c>
      <c r="U25" s="244"/>
      <c r="V25" s="332" t="s">
        <v>205</v>
      </c>
      <c r="W25" s="332" t="s">
        <v>206</v>
      </c>
      <c r="X25" s="333" t="s">
        <v>207</v>
      </c>
      <c r="Y25" s="333" t="s">
        <v>208</v>
      </c>
      <c r="Z25" s="244"/>
      <c r="AA25" s="735" t="s">
        <v>209</v>
      </c>
      <c r="AB25" s="735" t="s">
        <v>210</v>
      </c>
      <c r="AC25" s="735" t="s">
        <v>211</v>
      </c>
      <c r="AD25" s="735" t="s">
        <v>212</v>
      </c>
      <c r="AE25" s="735" t="s">
        <v>1235</v>
      </c>
      <c r="AF25" s="735" t="s">
        <v>1236</v>
      </c>
      <c r="AG25" s="735" t="s">
        <v>1237</v>
      </c>
      <c r="AH25" s="480" t="s">
        <v>1238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1239</v>
      </c>
      <c r="W26" s="481" t="s">
        <v>1239</v>
      </c>
      <c r="X26" s="481" t="s">
        <v>1240</v>
      </c>
      <c r="Y26" s="481" t="s">
        <v>1241</v>
      </c>
      <c r="Z26" s="244"/>
      <c r="AA26" s="481" t="s">
        <v>1239</v>
      </c>
      <c r="AB26" s="481" t="s">
        <v>1239</v>
      </c>
      <c r="AC26" s="481" t="s">
        <v>1273</v>
      </c>
      <c r="AD26" s="481" t="s">
        <v>1243</v>
      </c>
      <c r="AE26" s="481" t="s">
        <v>1239</v>
      </c>
      <c r="AF26" s="481" t="s">
        <v>1239</v>
      </c>
      <c r="AG26" s="481" t="s">
        <v>1239</v>
      </c>
      <c r="AH26" s="341" t="s">
        <v>1244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1671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812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1274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921" t="s">
        <v>1467</v>
      </c>
      <c r="K30" s="884"/>
      <c r="L30" s="845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1468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1469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67" t="s">
        <v>1470</v>
      </c>
      <c r="K33" s="867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1471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1472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1098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1099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1100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87" t="s">
        <v>321</v>
      </c>
      <c r="K39" s="887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322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323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324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325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326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87" t="s">
        <v>1275</v>
      </c>
      <c r="K45" s="887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909" t="s">
        <v>328</v>
      </c>
      <c r="K46" s="909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329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330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331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332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333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334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335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336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337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338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339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340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341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342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343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492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344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70" t="s">
        <v>414</v>
      </c>
      <c r="K64" s="870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415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416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417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70" t="s">
        <v>1286</v>
      </c>
      <c r="K68" s="870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345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346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1276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348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349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70" t="s">
        <v>350</v>
      </c>
      <c r="K74" s="870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1668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351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905" t="s">
        <v>352</v>
      </c>
      <c r="K77" s="905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906" t="s">
        <v>353</v>
      </c>
      <c r="K78" s="932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906" t="s">
        <v>354</v>
      </c>
      <c r="K79" s="932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906" t="s">
        <v>355</v>
      </c>
      <c r="K80" s="932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904" t="s">
        <v>356</v>
      </c>
      <c r="K81" s="931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357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358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359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360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361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362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904" t="s">
        <v>363</v>
      </c>
      <c r="K88" s="904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364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1277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366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367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368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369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905" t="s">
        <v>370</v>
      </c>
      <c r="K95" s="910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908" t="s">
        <v>371</v>
      </c>
      <c r="K96" s="908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908" t="s">
        <v>372</v>
      </c>
      <c r="K97" s="908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904" t="s">
        <v>373</v>
      </c>
      <c r="K98" s="931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374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375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376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377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378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379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70" t="s">
        <v>380</v>
      </c>
      <c r="K105" s="870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381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1278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383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905" t="s">
        <v>384</v>
      </c>
      <c r="K109" s="905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908" t="s">
        <v>1245</v>
      </c>
      <c r="K110" s="908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906" t="s">
        <v>385</v>
      </c>
      <c r="K111" s="907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904" t="s">
        <v>418</v>
      </c>
      <c r="K112" s="904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419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420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903" t="s">
        <v>386</v>
      </c>
      <c r="K115" s="903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901" t="s">
        <v>387</v>
      </c>
      <c r="K116" s="901"/>
      <c r="L116" s="848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388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389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1121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1122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1123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1124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1125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902" t="s">
        <v>1126</v>
      </c>
      <c r="K124" s="902"/>
      <c r="L124" s="848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1669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1127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903" t="s">
        <v>1218</v>
      </c>
      <c r="K127" s="903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904" t="s">
        <v>1219</v>
      </c>
      <c r="K128" s="904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1220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1221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1222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1223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97" t="s">
        <v>1224</v>
      </c>
      <c r="K133" s="898"/>
      <c r="L133" s="848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1225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1226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1227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899" t="s">
        <v>1228</v>
      </c>
      <c r="K138" s="870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1229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1230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1231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1462</v>
      </c>
      <c r="K142" s="197" t="s">
        <v>1232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129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AD23:AD24"/>
    <mergeCell ref="AA23:AA24"/>
    <mergeCell ref="AB23:AB24"/>
    <mergeCell ref="J64:K64"/>
    <mergeCell ref="J33:K33"/>
    <mergeCell ref="X23:X24"/>
    <mergeCell ref="Y23:Y24"/>
    <mergeCell ref="AC23:AC24"/>
    <mergeCell ref="L23:O23"/>
    <mergeCell ref="P23:S23"/>
    <mergeCell ref="W23:W24"/>
    <mergeCell ref="J30:K30"/>
    <mergeCell ref="I14:K14"/>
    <mergeCell ref="I16:K16"/>
    <mergeCell ref="I19:K19"/>
    <mergeCell ref="J46:K46"/>
    <mergeCell ref="J80:K80"/>
    <mergeCell ref="J97:K97"/>
    <mergeCell ref="V23:V24"/>
    <mergeCell ref="J39:K39"/>
    <mergeCell ref="J45:K45"/>
    <mergeCell ref="J74:K74"/>
    <mergeCell ref="J77:K77"/>
    <mergeCell ref="J128:K128"/>
    <mergeCell ref="J111:K111"/>
    <mergeCell ref="J110:K110"/>
    <mergeCell ref="J112:K112"/>
    <mergeCell ref="J124:K124"/>
    <mergeCell ref="J68:K68"/>
    <mergeCell ref="J88:K88"/>
    <mergeCell ref="J81:K81"/>
    <mergeCell ref="J78:K78"/>
    <mergeCell ref="J79:K79"/>
    <mergeCell ref="J138:K138"/>
    <mergeCell ref="J95:K95"/>
    <mergeCell ref="J96:K96"/>
    <mergeCell ref="J115:K115"/>
    <mergeCell ref="J109:K109"/>
    <mergeCell ref="J98:K98"/>
    <mergeCell ref="J116:K116"/>
    <mergeCell ref="J133:K133"/>
    <mergeCell ref="J127:K127"/>
    <mergeCell ref="J105:K105"/>
  </mergeCells>
  <conditionalFormatting sqref="Y30:Y63 AD30:AD63 AD68:AD141 Y68:Y141">
    <cfRule type="cellIs" priority="5" dxfId="23" operator="lessThan" stopIfTrue="1">
      <formula>0</formula>
    </cfRule>
  </conditionalFormatting>
  <conditionalFormatting sqref="Y28 AD28">
    <cfRule type="cellIs" priority="4" dxfId="24" operator="lessThan" stopIfTrue="1">
      <formula>0</formula>
    </cfRule>
  </conditionalFormatting>
  <conditionalFormatting sqref="AD64:AD67 Y64 Y66:Y67">
    <cfRule type="cellIs" priority="2" dxfId="23" operator="lessThan" stopIfTrue="1">
      <formula>0</formula>
    </cfRule>
  </conditionalFormatting>
  <conditionalFormatting sqref="Y65">
    <cfRule type="cellIs" priority="1" dxfId="23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1674</v>
      </c>
      <c r="B1" s="631" t="s">
        <v>1681</v>
      </c>
      <c r="C1" s="630"/>
    </row>
    <row r="2" spans="1:3" ht="31.5" customHeight="1">
      <c r="A2" s="730">
        <v>0</v>
      </c>
      <c r="B2" s="731" t="s">
        <v>754</v>
      </c>
      <c r="C2" s="732" t="s">
        <v>755</v>
      </c>
    </row>
    <row r="3" spans="1:4" ht="35.25" customHeight="1">
      <c r="A3" s="730">
        <v>17</v>
      </c>
      <c r="B3" s="733" t="s">
        <v>1688</v>
      </c>
      <c r="C3" s="732" t="s">
        <v>810</v>
      </c>
      <c r="D3" s="589"/>
    </row>
    <row r="4" spans="1:3" ht="35.25" customHeight="1">
      <c r="A4" s="730">
        <v>33</v>
      </c>
      <c r="B4" s="733" t="s">
        <v>811</v>
      </c>
      <c r="C4" s="732" t="s">
        <v>755</v>
      </c>
    </row>
    <row r="5" spans="1:3" ht="30">
      <c r="A5" s="730">
        <v>42</v>
      </c>
      <c r="B5" s="733" t="s">
        <v>1687</v>
      </c>
      <c r="C5" s="732" t="s">
        <v>810</v>
      </c>
    </row>
    <row r="6" spans="1:4" ht="30">
      <c r="A6" s="730">
        <v>96</v>
      </c>
      <c r="B6" s="733" t="s">
        <v>1685</v>
      </c>
      <c r="C6" s="732" t="s">
        <v>810</v>
      </c>
      <c r="D6" s="589"/>
    </row>
    <row r="7" spans="1:4" ht="30">
      <c r="A7" s="730">
        <v>97</v>
      </c>
      <c r="B7" s="733" t="s">
        <v>1684</v>
      </c>
      <c r="C7" s="732" t="s">
        <v>810</v>
      </c>
      <c r="D7" s="590"/>
    </row>
    <row r="8" spans="1:4" ht="30">
      <c r="A8" s="730">
        <v>98</v>
      </c>
      <c r="B8" s="733" t="s">
        <v>1686</v>
      </c>
      <c r="C8" s="732" t="s">
        <v>810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1674</v>
      </c>
      <c r="B10" s="631" t="s">
        <v>1680</v>
      </c>
      <c r="C10" s="630"/>
    </row>
    <row r="11" spans="1:3" ht="14.25">
      <c r="A11" s="709"/>
      <c r="B11" s="710" t="s">
        <v>812</v>
      </c>
      <c r="C11" s="709"/>
    </row>
    <row r="12" spans="1:3" ht="15.75">
      <c r="A12" s="711">
        <v>1101</v>
      </c>
      <c r="B12" s="712" t="s">
        <v>813</v>
      </c>
      <c r="C12" s="711">
        <v>1101</v>
      </c>
    </row>
    <row r="13" spans="1:3" ht="15.75">
      <c r="A13" s="711">
        <v>1103</v>
      </c>
      <c r="B13" s="713" t="s">
        <v>814</v>
      </c>
      <c r="C13" s="711">
        <v>1103</v>
      </c>
    </row>
    <row r="14" spans="1:3" ht="15.75">
      <c r="A14" s="711">
        <v>1104</v>
      </c>
      <c r="B14" s="714" t="s">
        <v>815</v>
      </c>
      <c r="C14" s="711">
        <v>1104</v>
      </c>
    </row>
    <row r="15" spans="1:3" ht="15.75">
      <c r="A15" s="711">
        <v>1105</v>
      </c>
      <c r="B15" s="714" t="s">
        <v>816</v>
      </c>
      <c r="C15" s="711">
        <v>1105</v>
      </c>
    </row>
    <row r="16" spans="1:3" ht="15.75">
      <c r="A16" s="711">
        <v>1106</v>
      </c>
      <c r="B16" s="714" t="s">
        <v>817</v>
      </c>
      <c r="C16" s="711">
        <v>1106</v>
      </c>
    </row>
    <row r="17" spans="1:3" ht="15.75">
      <c r="A17" s="711">
        <v>1107</v>
      </c>
      <c r="B17" s="714" t="s">
        <v>818</v>
      </c>
      <c r="C17" s="711">
        <v>1107</v>
      </c>
    </row>
    <row r="18" spans="1:3" ht="15.75">
      <c r="A18" s="711">
        <v>1108</v>
      </c>
      <c r="B18" s="714" t="s">
        <v>819</v>
      </c>
      <c r="C18" s="711">
        <v>1108</v>
      </c>
    </row>
    <row r="19" spans="1:3" ht="15.75">
      <c r="A19" s="711">
        <v>1111</v>
      </c>
      <c r="B19" s="715" t="s">
        <v>820</v>
      </c>
      <c r="C19" s="711">
        <v>1111</v>
      </c>
    </row>
    <row r="20" spans="1:3" ht="15.75">
      <c r="A20" s="711">
        <v>1115</v>
      </c>
      <c r="B20" s="715" t="s">
        <v>821</v>
      </c>
      <c r="C20" s="711">
        <v>1115</v>
      </c>
    </row>
    <row r="21" spans="1:3" ht="15.75">
      <c r="A21" s="711">
        <v>1116</v>
      </c>
      <c r="B21" s="715" t="s">
        <v>822</v>
      </c>
      <c r="C21" s="711">
        <v>1116</v>
      </c>
    </row>
    <row r="22" spans="1:3" ht="15.75">
      <c r="A22" s="711">
        <v>1117</v>
      </c>
      <c r="B22" s="715" t="s">
        <v>823</v>
      </c>
      <c r="C22" s="711">
        <v>1117</v>
      </c>
    </row>
    <row r="23" spans="1:3" ht="15.75">
      <c r="A23" s="711">
        <v>1121</v>
      </c>
      <c r="B23" s="714" t="s">
        <v>824</v>
      </c>
      <c r="C23" s="711">
        <v>1121</v>
      </c>
    </row>
    <row r="24" spans="1:3" ht="15.75">
      <c r="A24" s="711">
        <v>1122</v>
      </c>
      <c r="B24" s="714" t="s">
        <v>825</v>
      </c>
      <c r="C24" s="711">
        <v>1122</v>
      </c>
    </row>
    <row r="25" spans="1:3" ht="15.75">
      <c r="A25" s="711">
        <v>1123</v>
      </c>
      <c r="B25" s="714" t="s">
        <v>826</v>
      </c>
      <c r="C25" s="711">
        <v>1123</v>
      </c>
    </row>
    <row r="26" spans="1:3" ht="15.75">
      <c r="A26" s="711">
        <v>1125</v>
      </c>
      <c r="B26" s="716" t="s">
        <v>827</v>
      </c>
      <c r="C26" s="711">
        <v>1125</v>
      </c>
    </row>
    <row r="27" spans="1:3" ht="15.75">
      <c r="A27" s="711">
        <v>1128</v>
      </c>
      <c r="B27" s="714" t="s">
        <v>828</v>
      </c>
      <c r="C27" s="711">
        <v>1128</v>
      </c>
    </row>
    <row r="28" spans="1:3" ht="15.75">
      <c r="A28" s="711">
        <v>1139</v>
      </c>
      <c r="B28" s="717" t="s">
        <v>829</v>
      </c>
      <c r="C28" s="711">
        <v>1139</v>
      </c>
    </row>
    <row r="29" spans="1:3" ht="15.75">
      <c r="A29" s="711">
        <v>1141</v>
      </c>
      <c r="B29" s="715" t="s">
        <v>830</v>
      </c>
      <c r="C29" s="711">
        <v>1141</v>
      </c>
    </row>
    <row r="30" spans="1:3" ht="15.75">
      <c r="A30" s="711">
        <v>1142</v>
      </c>
      <c r="B30" s="714" t="s">
        <v>831</v>
      </c>
      <c r="C30" s="711">
        <v>1142</v>
      </c>
    </row>
    <row r="31" spans="1:3" ht="15.75">
      <c r="A31" s="711">
        <v>1143</v>
      </c>
      <c r="B31" s="715" t="s">
        <v>832</v>
      </c>
      <c r="C31" s="711">
        <v>1143</v>
      </c>
    </row>
    <row r="32" spans="1:3" ht="15.75">
      <c r="A32" s="711">
        <v>1144</v>
      </c>
      <c r="B32" s="715" t="s">
        <v>833</v>
      </c>
      <c r="C32" s="711">
        <v>1144</v>
      </c>
    </row>
    <row r="33" spans="1:3" ht="15.75">
      <c r="A33" s="711">
        <v>1145</v>
      </c>
      <c r="B33" s="714" t="s">
        <v>834</v>
      </c>
      <c r="C33" s="711">
        <v>1145</v>
      </c>
    </row>
    <row r="34" spans="1:3" ht="15.75">
      <c r="A34" s="711">
        <v>1146</v>
      </c>
      <c r="B34" s="715" t="s">
        <v>835</v>
      </c>
      <c r="C34" s="711">
        <v>1146</v>
      </c>
    </row>
    <row r="35" spans="1:3" ht="15.75">
      <c r="A35" s="711">
        <v>1147</v>
      </c>
      <c r="B35" s="715" t="s">
        <v>836</v>
      </c>
      <c r="C35" s="711">
        <v>1147</v>
      </c>
    </row>
    <row r="36" spans="1:3" ht="15.75">
      <c r="A36" s="711">
        <v>1148</v>
      </c>
      <c r="B36" s="715" t="s">
        <v>837</v>
      </c>
      <c r="C36" s="711">
        <v>1148</v>
      </c>
    </row>
    <row r="37" spans="1:3" ht="15.75">
      <c r="A37" s="711">
        <v>1149</v>
      </c>
      <c r="B37" s="715" t="s">
        <v>838</v>
      </c>
      <c r="C37" s="711">
        <v>1149</v>
      </c>
    </row>
    <row r="38" spans="1:3" ht="15.75">
      <c r="A38" s="711">
        <v>1151</v>
      </c>
      <c r="B38" s="715" t="s">
        <v>839</v>
      </c>
      <c r="C38" s="711">
        <v>1151</v>
      </c>
    </row>
    <row r="39" spans="1:3" ht="15.75">
      <c r="A39" s="711">
        <v>1158</v>
      </c>
      <c r="B39" s="714" t="s">
        <v>840</v>
      </c>
      <c r="C39" s="711">
        <v>1158</v>
      </c>
    </row>
    <row r="40" spans="1:3" ht="15.75">
      <c r="A40" s="711">
        <v>1161</v>
      </c>
      <c r="B40" s="714" t="s">
        <v>841</v>
      </c>
      <c r="C40" s="711">
        <v>1161</v>
      </c>
    </row>
    <row r="41" spans="1:3" ht="15.75">
      <c r="A41" s="711">
        <v>1162</v>
      </c>
      <c r="B41" s="714" t="s">
        <v>842</v>
      </c>
      <c r="C41" s="711">
        <v>1162</v>
      </c>
    </row>
    <row r="42" spans="1:3" ht="15.75">
      <c r="A42" s="711">
        <v>1163</v>
      </c>
      <c r="B42" s="714" t="s">
        <v>843</v>
      </c>
      <c r="C42" s="711">
        <v>1163</v>
      </c>
    </row>
    <row r="43" spans="1:3" ht="15.75">
      <c r="A43" s="711">
        <v>1168</v>
      </c>
      <c r="B43" s="714" t="s">
        <v>844</v>
      </c>
      <c r="C43" s="711">
        <v>1168</v>
      </c>
    </row>
    <row r="44" spans="1:3" ht="15.75">
      <c r="A44" s="711">
        <v>1179</v>
      </c>
      <c r="B44" s="715" t="s">
        <v>845</v>
      </c>
      <c r="C44" s="711">
        <v>1179</v>
      </c>
    </row>
    <row r="45" spans="1:3" ht="15.75">
      <c r="A45" s="711">
        <v>2201</v>
      </c>
      <c r="B45" s="715" t="s">
        <v>846</v>
      </c>
      <c r="C45" s="711">
        <v>2201</v>
      </c>
    </row>
    <row r="46" spans="1:3" ht="15.75">
      <c r="A46" s="711">
        <v>2205</v>
      </c>
      <c r="B46" s="714" t="s">
        <v>847</v>
      </c>
      <c r="C46" s="711">
        <v>2205</v>
      </c>
    </row>
    <row r="47" spans="1:3" ht="15.75">
      <c r="A47" s="711">
        <v>2206</v>
      </c>
      <c r="B47" s="717" t="s">
        <v>848</v>
      </c>
      <c r="C47" s="711">
        <v>2206</v>
      </c>
    </row>
    <row r="48" spans="1:3" ht="15.75">
      <c r="A48" s="711">
        <v>2215</v>
      </c>
      <c r="B48" s="714" t="s">
        <v>849</v>
      </c>
      <c r="C48" s="711">
        <v>2215</v>
      </c>
    </row>
    <row r="49" spans="1:3" ht="15.75">
      <c r="A49" s="711">
        <v>2218</v>
      </c>
      <c r="B49" s="714" t="s">
        <v>850</v>
      </c>
      <c r="C49" s="711">
        <v>2218</v>
      </c>
    </row>
    <row r="50" spans="1:3" ht="15.75">
      <c r="A50" s="711">
        <v>2219</v>
      </c>
      <c r="B50" s="714" t="s">
        <v>851</v>
      </c>
      <c r="C50" s="711">
        <v>2219</v>
      </c>
    </row>
    <row r="51" spans="1:3" ht="15.75">
      <c r="A51" s="711">
        <v>2221</v>
      </c>
      <c r="B51" s="715" t="s">
        <v>852</v>
      </c>
      <c r="C51" s="711">
        <v>2221</v>
      </c>
    </row>
    <row r="52" spans="1:3" ht="15.75">
      <c r="A52" s="711">
        <v>2222</v>
      </c>
      <c r="B52" s="718" t="s">
        <v>853</v>
      </c>
      <c r="C52" s="711">
        <v>2222</v>
      </c>
    </row>
    <row r="53" spans="1:3" ht="15.75">
      <c r="A53" s="711">
        <v>2223</v>
      </c>
      <c r="B53" s="718" t="s">
        <v>854</v>
      </c>
      <c r="C53" s="711">
        <v>2223</v>
      </c>
    </row>
    <row r="54" spans="1:3" ht="15.75">
      <c r="A54" s="711">
        <v>2224</v>
      </c>
      <c r="B54" s="717" t="s">
        <v>855</v>
      </c>
      <c r="C54" s="711">
        <v>2224</v>
      </c>
    </row>
    <row r="55" spans="1:3" ht="15.75">
      <c r="A55" s="711">
        <v>2225</v>
      </c>
      <c r="B55" s="714" t="s">
        <v>856</v>
      </c>
      <c r="C55" s="711">
        <v>2225</v>
      </c>
    </row>
    <row r="56" spans="1:3" ht="15.75">
      <c r="A56" s="711">
        <v>2228</v>
      </c>
      <c r="B56" s="714" t="s">
        <v>857</v>
      </c>
      <c r="C56" s="711">
        <v>2228</v>
      </c>
    </row>
    <row r="57" spans="1:3" ht="15.75">
      <c r="A57" s="711">
        <v>2239</v>
      </c>
      <c r="B57" s="715" t="s">
        <v>858</v>
      </c>
      <c r="C57" s="711">
        <v>2239</v>
      </c>
    </row>
    <row r="58" spans="1:3" ht="15.75">
      <c r="A58" s="711">
        <v>2241</v>
      </c>
      <c r="B58" s="718" t="s">
        <v>859</v>
      </c>
      <c r="C58" s="711">
        <v>2241</v>
      </c>
    </row>
    <row r="59" spans="1:3" ht="15.75">
      <c r="A59" s="711">
        <v>2242</v>
      </c>
      <c r="B59" s="718" t="s">
        <v>860</v>
      </c>
      <c r="C59" s="711">
        <v>2242</v>
      </c>
    </row>
    <row r="60" spans="1:3" ht="15.75">
      <c r="A60" s="711">
        <v>2243</v>
      </c>
      <c r="B60" s="718" t="s">
        <v>861</v>
      </c>
      <c r="C60" s="711">
        <v>2243</v>
      </c>
    </row>
    <row r="61" spans="1:3" ht="15.75">
      <c r="A61" s="711">
        <v>2244</v>
      </c>
      <c r="B61" s="718" t="s">
        <v>862</v>
      </c>
      <c r="C61" s="711">
        <v>2244</v>
      </c>
    </row>
    <row r="62" spans="1:3" ht="15.75">
      <c r="A62" s="711">
        <v>2245</v>
      </c>
      <c r="B62" s="719" t="s">
        <v>863</v>
      </c>
      <c r="C62" s="711">
        <v>2245</v>
      </c>
    </row>
    <row r="63" spans="1:3" ht="15.75">
      <c r="A63" s="711">
        <v>2246</v>
      </c>
      <c r="B63" s="718" t="s">
        <v>864</v>
      </c>
      <c r="C63" s="711">
        <v>2246</v>
      </c>
    </row>
    <row r="64" spans="1:3" ht="15.75">
      <c r="A64" s="711">
        <v>2247</v>
      </c>
      <c r="B64" s="718" t="s">
        <v>865</v>
      </c>
      <c r="C64" s="711">
        <v>2247</v>
      </c>
    </row>
    <row r="65" spans="1:3" ht="15.75">
      <c r="A65" s="711">
        <v>2248</v>
      </c>
      <c r="B65" s="718" t="s">
        <v>866</v>
      </c>
      <c r="C65" s="711">
        <v>2248</v>
      </c>
    </row>
    <row r="66" spans="1:3" ht="15.75">
      <c r="A66" s="711">
        <v>2249</v>
      </c>
      <c r="B66" s="718" t="s">
        <v>867</v>
      </c>
      <c r="C66" s="711">
        <v>2249</v>
      </c>
    </row>
    <row r="67" spans="1:3" ht="15.75">
      <c r="A67" s="711">
        <v>2258</v>
      </c>
      <c r="B67" s="714" t="s">
        <v>868</v>
      </c>
      <c r="C67" s="711">
        <v>2258</v>
      </c>
    </row>
    <row r="68" spans="1:3" ht="15.75">
      <c r="A68" s="711">
        <v>2259</v>
      </c>
      <c r="B68" s="717" t="s">
        <v>869</v>
      </c>
      <c r="C68" s="711">
        <v>2259</v>
      </c>
    </row>
    <row r="69" spans="1:3" ht="15.75">
      <c r="A69" s="711">
        <v>2261</v>
      </c>
      <c r="B69" s="715" t="s">
        <v>870</v>
      </c>
      <c r="C69" s="711">
        <v>2261</v>
      </c>
    </row>
    <row r="70" spans="1:3" ht="15.75">
      <c r="A70" s="711">
        <v>2268</v>
      </c>
      <c r="B70" s="714" t="s">
        <v>871</v>
      </c>
      <c r="C70" s="711">
        <v>2268</v>
      </c>
    </row>
    <row r="71" spans="1:3" ht="15.75">
      <c r="A71" s="711">
        <v>2279</v>
      </c>
      <c r="B71" s="715" t="s">
        <v>872</v>
      </c>
      <c r="C71" s="711">
        <v>2279</v>
      </c>
    </row>
    <row r="72" spans="1:3" ht="15.75">
      <c r="A72" s="711">
        <v>2281</v>
      </c>
      <c r="B72" s="717" t="s">
        <v>873</v>
      </c>
      <c r="C72" s="711">
        <v>2281</v>
      </c>
    </row>
    <row r="73" spans="1:3" ht="15.75">
      <c r="A73" s="711">
        <v>2282</v>
      </c>
      <c r="B73" s="717" t="s">
        <v>874</v>
      </c>
      <c r="C73" s="711">
        <v>2282</v>
      </c>
    </row>
    <row r="74" spans="1:3" ht="15.75">
      <c r="A74" s="711">
        <v>2283</v>
      </c>
      <c r="B74" s="717" t="s">
        <v>875</v>
      </c>
      <c r="C74" s="711">
        <v>2283</v>
      </c>
    </row>
    <row r="75" spans="1:3" ht="15.75">
      <c r="A75" s="711">
        <v>2284</v>
      </c>
      <c r="B75" s="717" t="s">
        <v>876</v>
      </c>
      <c r="C75" s="711">
        <v>2284</v>
      </c>
    </row>
    <row r="76" spans="1:3" ht="15.75">
      <c r="A76" s="711">
        <v>2285</v>
      </c>
      <c r="B76" s="717" t="s">
        <v>877</v>
      </c>
      <c r="C76" s="711">
        <v>2285</v>
      </c>
    </row>
    <row r="77" spans="1:3" ht="15.75">
      <c r="A77" s="711">
        <v>2288</v>
      </c>
      <c r="B77" s="717" t="s">
        <v>878</v>
      </c>
      <c r="C77" s="711">
        <v>2288</v>
      </c>
    </row>
    <row r="78" spans="1:3" ht="15.75">
      <c r="A78" s="711">
        <v>2289</v>
      </c>
      <c r="B78" s="717" t="s">
        <v>879</v>
      </c>
      <c r="C78" s="711">
        <v>2289</v>
      </c>
    </row>
    <row r="79" spans="1:3" ht="15.75">
      <c r="A79" s="711">
        <v>3301</v>
      </c>
      <c r="B79" s="714" t="s">
        <v>880</v>
      </c>
      <c r="C79" s="711">
        <v>3301</v>
      </c>
    </row>
    <row r="80" spans="1:3" ht="15.75">
      <c r="A80" s="711">
        <v>3311</v>
      </c>
      <c r="B80" s="714" t="s">
        <v>881</v>
      </c>
      <c r="C80" s="711">
        <v>3311</v>
      </c>
    </row>
    <row r="81" spans="1:3" ht="15.75">
      <c r="A81" s="711">
        <v>3312</v>
      </c>
      <c r="B81" s="715" t="s">
        <v>882</v>
      </c>
      <c r="C81" s="711">
        <v>3312</v>
      </c>
    </row>
    <row r="82" spans="1:3" ht="15.75">
      <c r="A82" s="711">
        <v>3314</v>
      </c>
      <c r="B82" s="714" t="s">
        <v>883</v>
      </c>
      <c r="C82" s="711">
        <v>3314</v>
      </c>
    </row>
    <row r="83" spans="1:3" ht="15.75">
      <c r="A83" s="711">
        <v>3315</v>
      </c>
      <c r="B83" s="714" t="s">
        <v>884</v>
      </c>
      <c r="C83" s="711">
        <v>3315</v>
      </c>
    </row>
    <row r="84" spans="1:3" ht="15.75">
      <c r="A84" s="711">
        <v>3318</v>
      </c>
      <c r="B84" s="717" t="s">
        <v>885</v>
      </c>
      <c r="C84" s="711">
        <v>3318</v>
      </c>
    </row>
    <row r="85" spans="1:3" ht="15.75">
      <c r="A85" s="711">
        <v>3321</v>
      </c>
      <c r="B85" s="714" t="s">
        <v>886</v>
      </c>
      <c r="C85" s="711">
        <v>3321</v>
      </c>
    </row>
    <row r="86" spans="1:3" ht="15.75">
      <c r="A86" s="711">
        <v>3322</v>
      </c>
      <c r="B86" s="715" t="s">
        <v>887</v>
      </c>
      <c r="C86" s="711">
        <v>3322</v>
      </c>
    </row>
    <row r="87" spans="1:3" ht="15.75">
      <c r="A87" s="711">
        <v>3324</v>
      </c>
      <c r="B87" s="717" t="s">
        <v>888</v>
      </c>
      <c r="C87" s="711">
        <v>3324</v>
      </c>
    </row>
    <row r="88" spans="1:3" ht="15.75">
      <c r="A88" s="711">
        <v>3325</v>
      </c>
      <c r="B88" s="715" t="s">
        <v>889</v>
      </c>
      <c r="C88" s="711">
        <v>3325</v>
      </c>
    </row>
    <row r="89" spans="1:3" ht="15.75">
      <c r="A89" s="711">
        <v>3326</v>
      </c>
      <c r="B89" s="714" t="s">
        <v>890</v>
      </c>
      <c r="C89" s="711">
        <v>3326</v>
      </c>
    </row>
    <row r="90" spans="1:3" ht="15.75">
      <c r="A90" s="711">
        <v>3332</v>
      </c>
      <c r="B90" s="714" t="s">
        <v>891</v>
      </c>
      <c r="C90" s="711">
        <v>3332</v>
      </c>
    </row>
    <row r="91" spans="1:3" ht="15.75">
      <c r="A91" s="711">
        <v>3333</v>
      </c>
      <c r="B91" s="715" t="s">
        <v>892</v>
      </c>
      <c r="C91" s="711">
        <v>3333</v>
      </c>
    </row>
    <row r="92" spans="1:3" ht="15.75">
      <c r="A92" s="711">
        <v>3334</v>
      </c>
      <c r="B92" s="715" t="s">
        <v>1011</v>
      </c>
      <c r="C92" s="711">
        <v>3334</v>
      </c>
    </row>
    <row r="93" spans="1:3" ht="15.75">
      <c r="A93" s="711">
        <v>3336</v>
      </c>
      <c r="B93" s="715" t="s">
        <v>1012</v>
      </c>
      <c r="C93" s="711">
        <v>3336</v>
      </c>
    </row>
    <row r="94" spans="1:3" ht="15.75">
      <c r="A94" s="711">
        <v>3337</v>
      </c>
      <c r="B94" s="714" t="s">
        <v>1013</v>
      </c>
      <c r="C94" s="711">
        <v>3337</v>
      </c>
    </row>
    <row r="95" spans="1:3" ht="15.75">
      <c r="A95" s="711">
        <v>3341</v>
      </c>
      <c r="B95" s="715" t="s">
        <v>1014</v>
      </c>
      <c r="C95" s="711">
        <v>3341</v>
      </c>
    </row>
    <row r="96" spans="1:3" ht="15.75">
      <c r="A96" s="711">
        <v>3349</v>
      </c>
      <c r="B96" s="715" t="s">
        <v>893</v>
      </c>
      <c r="C96" s="711">
        <v>3349</v>
      </c>
    </row>
    <row r="97" spans="1:3" ht="15.75">
      <c r="A97" s="711">
        <v>3359</v>
      </c>
      <c r="B97" s="715" t="s">
        <v>894</v>
      </c>
      <c r="C97" s="711">
        <v>3359</v>
      </c>
    </row>
    <row r="98" spans="1:3" ht="15.75">
      <c r="A98" s="711">
        <v>3369</v>
      </c>
      <c r="B98" s="715" t="s">
        <v>895</v>
      </c>
      <c r="C98" s="711">
        <v>3369</v>
      </c>
    </row>
    <row r="99" spans="1:3" ht="15.75">
      <c r="A99" s="711">
        <v>3388</v>
      </c>
      <c r="B99" s="714" t="s">
        <v>896</v>
      </c>
      <c r="C99" s="711">
        <v>3388</v>
      </c>
    </row>
    <row r="100" spans="1:3" ht="15.75">
      <c r="A100" s="711">
        <v>3389</v>
      </c>
      <c r="B100" s="715" t="s">
        <v>897</v>
      </c>
      <c r="C100" s="711">
        <v>3389</v>
      </c>
    </row>
    <row r="101" spans="1:3" ht="15.75">
      <c r="A101" s="711">
        <v>4401</v>
      </c>
      <c r="B101" s="714" t="s">
        <v>898</v>
      </c>
      <c r="C101" s="711">
        <v>4401</v>
      </c>
    </row>
    <row r="102" spans="1:3" ht="15.75">
      <c r="A102" s="711">
        <v>4412</v>
      </c>
      <c r="B102" s="717" t="s">
        <v>899</v>
      </c>
      <c r="C102" s="711">
        <v>4412</v>
      </c>
    </row>
    <row r="103" spans="1:3" ht="15.75">
      <c r="A103" s="711">
        <v>4415</v>
      </c>
      <c r="B103" s="715" t="s">
        <v>900</v>
      </c>
      <c r="C103" s="711">
        <v>4415</v>
      </c>
    </row>
    <row r="104" spans="1:3" ht="15.75">
      <c r="A104" s="711">
        <v>4418</v>
      </c>
      <c r="B104" s="715" t="s">
        <v>901</v>
      </c>
      <c r="C104" s="711">
        <v>4418</v>
      </c>
    </row>
    <row r="105" spans="1:3" ht="15.75">
      <c r="A105" s="711">
        <v>4429</v>
      </c>
      <c r="B105" s="714" t="s">
        <v>902</v>
      </c>
      <c r="C105" s="711">
        <v>4429</v>
      </c>
    </row>
    <row r="106" spans="1:3" ht="15.75">
      <c r="A106" s="711">
        <v>4431</v>
      </c>
      <c r="B106" s="715" t="s">
        <v>903</v>
      </c>
      <c r="C106" s="711">
        <v>4431</v>
      </c>
    </row>
    <row r="107" spans="1:3" ht="15.75">
      <c r="A107" s="711">
        <v>4433</v>
      </c>
      <c r="B107" s="715" t="s">
        <v>904</v>
      </c>
      <c r="C107" s="711">
        <v>4433</v>
      </c>
    </row>
    <row r="108" spans="1:3" ht="15.75">
      <c r="A108" s="711">
        <v>4436</v>
      </c>
      <c r="B108" s="715" t="s">
        <v>905</v>
      </c>
      <c r="C108" s="711">
        <v>4436</v>
      </c>
    </row>
    <row r="109" spans="1:3" ht="15.75">
      <c r="A109" s="711">
        <v>4437</v>
      </c>
      <c r="B109" s="716" t="s">
        <v>906</v>
      </c>
      <c r="C109" s="711">
        <v>4437</v>
      </c>
    </row>
    <row r="110" spans="1:3" ht="15.75">
      <c r="A110" s="711">
        <v>4450</v>
      </c>
      <c r="B110" s="715" t="s">
        <v>0</v>
      </c>
      <c r="C110" s="711">
        <v>4450</v>
      </c>
    </row>
    <row r="111" spans="1:3" ht="15.75">
      <c r="A111" s="711">
        <v>4451</v>
      </c>
      <c r="B111" s="720" t="s">
        <v>1</v>
      </c>
      <c r="C111" s="711">
        <v>4451</v>
      </c>
    </row>
    <row r="112" spans="1:3" ht="15.75">
      <c r="A112" s="711">
        <v>4452</v>
      </c>
      <c r="B112" s="720" t="s">
        <v>2</v>
      </c>
      <c r="C112" s="711">
        <v>4452</v>
      </c>
    </row>
    <row r="113" spans="1:3" ht="15.75">
      <c r="A113" s="711">
        <v>4453</v>
      </c>
      <c r="B113" s="720" t="s">
        <v>3</v>
      </c>
      <c r="C113" s="711">
        <v>4453</v>
      </c>
    </row>
    <row r="114" spans="1:3" ht="15.75">
      <c r="A114" s="711">
        <v>4454</v>
      </c>
      <c r="B114" s="721" t="s">
        <v>4</v>
      </c>
      <c r="C114" s="711">
        <v>4454</v>
      </c>
    </row>
    <row r="115" spans="1:3" ht="15.75">
      <c r="A115" s="711">
        <v>4455</v>
      </c>
      <c r="B115" s="721" t="s">
        <v>5</v>
      </c>
      <c r="C115" s="711">
        <v>4455</v>
      </c>
    </row>
    <row r="116" spans="1:3" ht="15.75">
      <c r="A116" s="711">
        <v>4456</v>
      </c>
      <c r="B116" s="720" t="s">
        <v>6</v>
      </c>
      <c r="C116" s="711">
        <v>4456</v>
      </c>
    </row>
    <row r="117" spans="1:3" ht="15.75">
      <c r="A117" s="711">
        <v>4457</v>
      </c>
      <c r="B117" s="722" t="s">
        <v>7</v>
      </c>
      <c r="C117" s="711">
        <v>4457</v>
      </c>
    </row>
    <row r="118" spans="1:3" ht="15.75">
      <c r="A118" s="711">
        <v>4458</v>
      </c>
      <c r="B118" s="723" t="s">
        <v>502</v>
      </c>
      <c r="C118" s="711">
        <v>4458</v>
      </c>
    </row>
    <row r="119" spans="1:3" ht="15.75">
      <c r="A119" s="711">
        <v>4459</v>
      </c>
      <c r="B119" s="724" t="s">
        <v>1667</v>
      </c>
      <c r="C119" s="711">
        <v>4459</v>
      </c>
    </row>
    <row r="120" spans="1:3" ht="15.75">
      <c r="A120" s="711">
        <v>4465</v>
      </c>
      <c r="B120" s="712" t="s">
        <v>8</v>
      </c>
      <c r="C120" s="711">
        <v>4465</v>
      </c>
    </row>
    <row r="121" spans="1:3" ht="15.75">
      <c r="A121" s="711">
        <v>4467</v>
      </c>
      <c r="B121" s="713" t="s">
        <v>9</v>
      </c>
      <c r="C121" s="711">
        <v>4467</v>
      </c>
    </row>
    <row r="122" spans="1:3" ht="15.75">
      <c r="A122" s="711">
        <v>4468</v>
      </c>
      <c r="B122" s="714" t="s">
        <v>10</v>
      </c>
      <c r="C122" s="711">
        <v>4468</v>
      </c>
    </row>
    <row r="123" spans="1:3" ht="15.75">
      <c r="A123" s="711">
        <v>4469</v>
      </c>
      <c r="B123" s="715" t="s">
        <v>11</v>
      </c>
      <c r="C123" s="711">
        <v>4469</v>
      </c>
    </row>
    <row r="124" spans="1:3" ht="15.75">
      <c r="A124" s="711">
        <v>5501</v>
      </c>
      <c r="B124" s="714" t="s">
        <v>12</v>
      </c>
      <c r="C124" s="711">
        <v>5501</v>
      </c>
    </row>
    <row r="125" spans="1:3" ht="15.75">
      <c r="A125" s="711">
        <v>5511</v>
      </c>
      <c r="B125" s="719" t="s">
        <v>13</v>
      </c>
      <c r="C125" s="711">
        <v>5511</v>
      </c>
    </row>
    <row r="126" spans="1:3" ht="15.75">
      <c r="A126" s="711">
        <v>5512</v>
      </c>
      <c r="B126" s="714" t="s">
        <v>14</v>
      </c>
      <c r="C126" s="711">
        <v>5512</v>
      </c>
    </row>
    <row r="127" spans="1:3" ht="15.75">
      <c r="A127" s="711">
        <v>5513</v>
      </c>
      <c r="B127" s="722" t="s">
        <v>1048</v>
      </c>
      <c r="C127" s="711">
        <v>5513</v>
      </c>
    </row>
    <row r="128" spans="1:3" ht="15.75">
      <c r="A128" s="711">
        <v>5514</v>
      </c>
      <c r="B128" s="722" t="s">
        <v>1049</v>
      </c>
      <c r="C128" s="711">
        <v>5514</v>
      </c>
    </row>
    <row r="129" spans="1:3" ht="15.75">
      <c r="A129" s="711">
        <v>5515</v>
      </c>
      <c r="B129" s="722" t="s">
        <v>1050</v>
      </c>
      <c r="C129" s="711">
        <v>5515</v>
      </c>
    </row>
    <row r="130" spans="1:3" ht="15.75">
      <c r="A130" s="711">
        <v>5516</v>
      </c>
      <c r="B130" s="722" t="s">
        <v>1051</v>
      </c>
      <c r="C130" s="711">
        <v>5516</v>
      </c>
    </row>
    <row r="131" spans="1:3" ht="15.75">
      <c r="A131" s="711">
        <v>5517</v>
      </c>
      <c r="B131" s="722" t="s">
        <v>1052</v>
      </c>
      <c r="C131" s="711">
        <v>5517</v>
      </c>
    </row>
    <row r="132" spans="1:3" ht="15.75">
      <c r="A132" s="711">
        <v>5518</v>
      </c>
      <c r="B132" s="714" t="s">
        <v>1053</v>
      </c>
      <c r="C132" s="711">
        <v>5518</v>
      </c>
    </row>
    <row r="133" spans="1:3" ht="15.75">
      <c r="A133" s="711">
        <v>5519</v>
      </c>
      <c r="B133" s="714" t="s">
        <v>1054</v>
      </c>
      <c r="C133" s="711">
        <v>5519</v>
      </c>
    </row>
    <row r="134" spans="1:3" ht="15.75">
      <c r="A134" s="711">
        <v>5521</v>
      </c>
      <c r="B134" s="714" t="s">
        <v>1055</v>
      </c>
      <c r="C134" s="711">
        <v>5521</v>
      </c>
    </row>
    <row r="135" spans="1:3" ht="15.75">
      <c r="A135" s="711">
        <v>5522</v>
      </c>
      <c r="B135" s="725" t="s">
        <v>1056</v>
      </c>
      <c r="C135" s="711">
        <v>5522</v>
      </c>
    </row>
    <row r="136" spans="1:3" ht="15.75">
      <c r="A136" s="711">
        <v>5524</v>
      </c>
      <c r="B136" s="712" t="s">
        <v>1057</v>
      </c>
      <c r="C136" s="711">
        <v>5524</v>
      </c>
    </row>
    <row r="137" spans="1:3" ht="15.75">
      <c r="A137" s="711">
        <v>5525</v>
      </c>
      <c r="B137" s="719" t="s">
        <v>1058</v>
      </c>
      <c r="C137" s="711">
        <v>5525</v>
      </c>
    </row>
    <row r="138" spans="1:3" ht="15.75">
      <c r="A138" s="711">
        <v>5526</v>
      </c>
      <c r="B138" s="716" t="s">
        <v>1059</v>
      </c>
      <c r="C138" s="711">
        <v>5526</v>
      </c>
    </row>
    <row r="139" spans="1:3" ht="15.75">
      <c r="A139" s="711">
        <v>5527</v>
      </c>
      <c r="B139" s="716" t="s">
        <v>1060</v>
      </c>
      <c r="C139" s="711">
        <v>5527</v>
      </c>
    </row>
    <row r="140" spans="1:3" ht="15.75">
      <c r="A140" s="711">
        <v>5528</v>
      </c>
      <c r="B140" s="716" t="s">
        <v>1061</v>
      </c>
      <c r="C140" s="711">
        <v>5528</v>
      </c>
    </row>
    <row r="141" spans="1:3" ht="15.75">
      <c r="A141" s="711">
        <v>5529</v>
      </c>
      <c r="B141" s="716" t="s">
        <v>1062</v>
      </c>
      <c r="C141" s="711">
        <v>5529</v>
      </c>
    </row>
    <row r="142" spans="1:3" ht="15.75">
      <c r="A142" s="711">
        <v>5530</v>
      </c>
      <c r="B142" s="716" t="s">
        <v>1063</v>
      </c>
      <c r="C142" s="711">
        <v>5530</v>
      </c>
    </row>
    <row r="143" spans="1:3" ht="15.75">
      <c r="A143" s="711">
        <v>5531</v>
      </c>
      <c r="B143" s="719" t="s">
        <v>1064</v>
      </c>
      <c r="C143" s="711">
        <v>5531</v>
      </c>
    </row>
    <row r="144" spans="1:3" ht="15.75">
      <c r="A144" s="711">
        <v>5532</v>
      </c>
      <c r="B144" s="725" t="s">
        <v>1065</v>
      </c>
      <c r="C144" s="711">
        <v>5532</v>
      </c>
    </row>
    <row r="145" spans="1:3" ht="15.75">
      <c r="A145" s="711">
        <v>5533</v>
      </c>
      <c r="B145" s="725" t="s">
        <v>1066</v>
      </c>
      <c r="C145" s="711">
        <v>5533</v>
      </c>
    </row>
    <row r="146" spans="1:3" ht="15">
      <c r="A146" s="726">
        <v>5534</v>
      </c>
      <c r="B146" s="725" t="s">
        <v>1067</v>
      </c>
      <c r="C146" s="726">
        <v>5534</v>
      </c>
    </row>
    <row r="147" spans="1:3" ht="15">
      <c r="A147" s="726">
        <v>5535</v>
      </c>
      <c r="B147" s="725" t="s">
        <v>1068</v>
      </c>
      <c r="C147" s="726">
        <v>5535</v>
      </c>
    </row>
    <row r="148" spans="1:3" ht="15.75">
      <c r="A148" s="711">
        <v>5538</v>
      </c>
      <c r="B148" s="719" t="s">
        <v>1069</v>
      </c>
      <c r="C148" s="711">
        <v>5538</v>
      </c>
    </row>
    <row r="149" spans="1:3" ht="15.75">
      <c r="A149" s="711">
        <v>5540</v>
      </c>
      <c r="B149" s="725" t="s">
        <v>1070</v>
      </c>
      <c r="C149" s="711">
        <v>5540</v>
      </c>
    </row>
    <row r="150" spans="1:3" ht="15.75">
      <c r="A150" s="711">
        <v>5541</v>
      </c>
      <c r="B150" s="725" t="s">
        <v>1071</v>
      </c>
      <c r="C150" s="711">
        <v>5541</v>
      </c>
    </row>
    <row r="151" spans="1:3" ht="15.75">
      <c r="A151" s="711">
        <v>5545</v>
      </c>
      <c r="B151" s="725" t="s">
        <v>1072</v>
      </c>
      <c r="C151" s="711">
        <v>5545</v>
      </c>
    </row>
    <row r="152" spans="1:3" ht="15.75">
      <c r="A152" s="711">
        <v>5546</v>
      </c>
      <c r="B152" s="725" t="s">
        <v>1073</v>
      </c>
      <c r="C152" s="711">
        <v>5546</v>
      </c>
    </row>
    <row r="153" spans="1:3" ht="15.75">
      <c r="A153" s="711">
        <v>5547</v>
      </c>
      <c r="B153" s="725" t="s">
        <v>1074</v>
      </c>
      <c r="C153" s="711">
        <v>5547</v>
      </c>
    </row>
    <row r="154" spans="1:3" ht="15.75">
      <c r="A154" s="711">
        <v>5548</v>
      </c>
      <c r="B154" s="725" t="s">
        <v>1075</v>
      </c>
      <c r="C154" s="711">
        <v>5548</v>
      </c>
    </row>
    <row r="155" spans="1:3" ht="15.75">
      <c r="A155" s="711">
        <v>5550</v>
      </c>
      <c r="B155" s="725" t="s">
        <v>1076</v>
      </c>
      <c r="C155" s="711">
        <v>5550</v>
      </c>
    </row>
    <row r="156" spans="1:3" ht="15.75">
      <c r="A156" s="711">
        <v>5551</v>
      </c>
      <c r="B156" s="725" t="s">
        <v>1077</v>
      </c>
      <c r="C156" s="711">
        <v>5551</v>
      </c>
    </row>
    <row r="157" spans="1:3" ht="15.75">
      <c r="A157" s="711">
        <v>5553</v>
      </c>
      <c r="B157" s="725" t="s">
        <v>1078</v>
      </c>
      <c r="C157" s="711">
        <v>5553</v>
      </c>
    </row>
    <row r="158" spans="1:3" ht="15.75">
      <c r="A158" s="711">
        <v>5554</v>
      </c>
      <c r="B158" s="719" t="s">
        <v>1079</v>
      </c>
      <c r="C158" s="711">
        <v>5554</v>
      </c>
    </row>
    <row r="159" spans="1:3" ht="15.75">
      <c r="A159" s="711">
        <v>5556</v>
      </c>
      <c r="B159" s="715" t="s">
        <v>1080</v>
      </c>
      <c r="C159" s="711">
        <v>5556</v>
      </c>
    </row>
    <row r="160" spans="1:3" ht="15.75">
      <c r="A160" s="711">
        <v>5561</v>
      </c>
      <c r="B160" s="727" t="s">
        <v>1081</v>
      </c>
      <c r="C160" s="711">
        <v>5561</v>
      </c>
    </row>
    <row r="161" spans="1:3" ht="15.75">
      <c r="A161" s="711">
        <v>5562</v>
      </c>
      <c r="B161" s="727" t="s">
        <v>1082</v>
      </c>
      <c r="C161" s="711">
        <v>5562</v>
      </c>
    </row>
    <row r="162" spans="1:3" ht="15.75">
      <c r="A162" s="711">
        <v>5588</v>
      </c>
      <c r="B162" s="714" t="s">
        <v>1083</v>
      </c>
      <c r="C162" s="711">
        <v>5588</v>
      </c>
    </row>
    <row r="163" spans="1:3" ht="15.75">
      <c r="A163" s="711">
        <v>5589</v>
      </c>
      <c r="B163" s="714" t="s">
        <v>1084</v>
      </c>
      <c r="C163" s="711">
        <v>5589</v>
      </c>
    </row>
    <row r="164" spans="1:3" ht="15.75">
      <c r="A164" s="711">
        <v>6601</v>
      </c>
      <c r="B164" s="714" t="s">
        <v>1085</v>
      </c>
      <c r="C164" s="711">
        <v>6601</v>
      </c>
    </row>
    <row r="165" spans="1:3" ht="15.75">
      <c r="A165" s="711">
        <v>6602</v>
      </c>
      <c r="B165" s="715" t="s">
        <v>1086</v>
      </c>
      <c r="C165" s="711">
        <v>6602</v>
      </c>
    </row>
    <row r="166" spans="1:3" ht="15.75">
      <c r="A166" s="711">
        <v>6603</v>
      </c>
      <c r="B166" s="715" t="s">
        <v>1087</v>
      </c>
      <c r="C166" s="711">
        <v>6603</v>
      </c>
    </row>
    <row r="167" spans="1:3" ht="15.75">
      <c r="A167" s="711">
        <v>6604</v>
      </c>
      <c r="B167" s="715" t="s">
        <v>1088</v>
      </c>
      <c r="C167" s="711">
        <v>6604</v>
      </c>
    </row>
    <row r="168" spans="1:3" ht="15.75">
      <c r="A168" s="711">
        <v>6605</v>
      </c>
      <c r="B168" s="715" t="s">
        <v>1089</v>
      </c>
      <c r="C168" s="711">
        <v>6605</v>
      </c>
    </row>
    <row r="169" spans="1:3" ht="15">
      <c r="A169" s="726">
        <v>6606</v>
      </c>
      <c r="B169" s="717" t="s">
        <v>1090</v>
      </c>
      <c r="C169" s="726">
        <v>6606</v>
      </c>
    </row>
    <row r="170" spans="1:3" ht="15.75">
      <c r="A170" s="711">
        <v>6618</v>
      </c>
      <c r="B170" s="714" t="s">
        <v>1091</v>
      </c>
      <c r="C170" s="711">
        <v>6618</v>
      </c>
    </row>
    <row r="171" spans="1:3" ht="15.75">
      <c r="A171" s="711">
        <v>6619</v>
      </c>
      <c r="B171" s="715" t="s">
        <v>1092</v>
      </c>
      <c r="C171" s="711">
        <v>6619</v>
      </c>
    </row>
    <row r="172" spans="1:3" ht="15.75">
      <c r="A172" s="711">
        <v>6621</v>
      </c>
      <c r="B172" s="714" t="s">
        <v>1093</v>
      </c>
      <c r="C172" s="711">
        <v>6621</v>
      </c>
    </row>
    <row r="173" spans="1:3" ht="15.75">
      <c r="A173" s="711">
        <v>6622</v>
      </c>
      <c r="B173" s="715" t="s">
        <v>1094</v>
      </c>
      <c r="C173" s="711">
        <v>6622</v>
      </c>
    </row>
    <row r="174" spans="1:3" ht="15.75">
      <c r="A174" s="711">
        <v>6623</v>
      </c>
      <c r="B174" s="715" t="s">
        <v>1095</v>
      </c>
      <c r="C174" s="711">
        <v>6623</v>
      </c>
    </row>
    <row r="175" spans="1:3" ht="15.75">
      <c r="A175" s="711">
        <v>6624</v>
      </c>
      <c r="B175" s="715" t="s">
        <v>1096</v>
      </c>
      <c r="C175" s="711">
        <v>6624</v>
      </c>
    </row>
    <row r="176" spans="1:3" ht="15.75">
      <c r="A176" s="711">
        <v>6625</v>
      </c>
      <c r="B176" s="716" t="s">
        <v>1097</v>
      </c>
      <c r="C176" s="711">
        <v>6625</v>
      </c>
    </row>
    <row r="177" spans="1:3" ht="15.75">
      <c r="A177" s="711">
        <v>6626</v>
      </c>
      <c r="B177" s="716" t="s">
        <v>972</v>
      </c>
      <c r="C177" s="711">
        <v>6626</v>
      </c>
    </row>
    <row r="178" spans="1:3" ht="15.75">
      <c r="A178" s="711">
        <v>6627</v>
      </c>
      <c r="B178" s="716" t="s">
        <v>973</v>
      </c>
      <c r="C178" s="711">
        <v>6627</v>
      </c>
    </row>
    <row r="179" spans="1:3" ht="15.75">
      <c r="A179" s="711">
        <v>6628</v>
      </c>
      <c r="B179" s="722" t="s">
        <v>974</v>
      </c>
      <c r="C179" s="711">
        <v>6628</v>
      </c>
    </row>
    <row r="180" spans="1:3" ht="15.75">
      <c r="A180" s="711">
        <v>6629</v>
      </c>
      <c r="B180" s="727" t="s">
        <v>975</v>
      </c>
      <c r="C180" s="711">
        <v>6629</v>
      </c>
    </row>
    <row r="181" spans="1:3" ht="15.75">
      <c r="A181" s="728">
        <v>7701</v>
      </c>
      <c r="B181" s="714" t="s">
        <v>976</v>
      </c>
      <c r="C181" s="728">
        <v>7701</v>
      </c>
    </row>
    <row r="182" spans="1:3" ht="15.75">
      <c r="A182" s="711">
        <v>7708</v>
      </c>
      <c r="B182" s="714" t="s">
        <v>977</v>
      </c>
      <c r="C182" s="711">
        <v>7708</v>
      </c>
    </row>
    <row r="183" spans="1:3" ht="15.75">
      <c r="A183" s="711">
        <v>7711</v>
      </c>
      <c r="B183" s="717" t="s">
        <v>978</v>
      </c>
      <c r="C183" s="711">
        <v>7711</v>
      </c>
    </row>
    <row r="184" spans="1:3" ht="15.75">
      <c r="A184" s="711">
        <v>7712</v>
      </c>
      <c r="B184" s="714" t="s">
        <v>979</v>
      </c>
      <c r="C184" s="711">
        <v>7712</v>
      </c>
    </row>
    <row r="185" spans="1:3" ht="15.75">
      <c r="A185" s="711">
        <v>7713</v>
      </c>
      <c r="B185" s="729" t="s">
        <v>980</v>
      </c>
      <c r="C185" s="711">
        <v>7713</v>
      </c>
    </row>
    <row r="186" spans="1:3" ht="15.75">
      <c r="A186" s="711">
        <v>7714</v>
      </c>
      <c r="B186" s="713" t="s">
        <v>981</v>
      </c>
      <c r="C186" s="711">
        <v>7714</v>
      </c>
    </row>
    <row r="187" spans="1:3" ht="15.75">
      <c r="A187" s="711">
        <v>7718</v>
      </c>
      <c r="B187" s="714" t="s">
        <v>982</v>
      </c>
      <c r="C187" s="711">
        <v>7718</v>
      </c>
    </row>
    <row r="188" spans="1:3" ht="15.75">
      <c r="A188" s="711">
        <v>7719</v>
      </c>
      <c r="B188" s="715" t="s">
        <v>983</v>
      </c>
      <c r="C188" s="711">
        <v>7719</v>
      </c>
    </row>
    <row r="189" spans="1:3" ht="15.75">
      <c r="A189" s="711">
        <v>7731</v>
      </c>
      <c r="B189" s="714" t="s">
        <v>984</v>
      </c>
      <c r="C189" s="711">
        <v>7731</v>
      </c>
    </row>
    <row r="190" spans="1:3" ht="15.75">
      <c r="A190" s="711">
        <v>7732</v>
      </c>
      <c r="B190" s="715" t="s">
        <v>985</v>
      </c>
      <c r="C190" s="711">
        <v>7732</v>
      </c>
    </row>
    <row r="191" spans="1:3" ht="15.75">
      <c r="A191" s="711">
        <v>7733</v>
      </c>
      <c r="B191" s="715" t="s">
        <v>986</v>
      </c>
      <c r="C191" s="711">
        <v>7733</v>
      </c>
    </row>
    <row r="192" spans="1:3" ht="15.75">
      <c r="A192" s="711">
        <v>7735</v>
      </c>
      <c r="B192" s="715" t="s">
        <v>987</v>
      </c>
      <c r="C192" s="711">
        <v>7735</v>
      </c>
    </row>
    <row r="193" spans="1:3" ht="15.75">
      <c r="A193" s="711">
        <v>7736</v>
      </c>
      <c r="B193" s="714" t="s">
        <v>988</v>
      </c>
      <c r="C193" s="711">
        <v>7736</v>
      </c>
    </row>
    <row r="194" spans="1:3" ht="15.75">
      <c r="A194" s="711">
        <v>7737</v>
      </c>
      <c r="B194" s="715" t="s">
        <v>989</v>
      </c>
      <c r="C194" s="711">
        <v>7737</v>
      </c>
    </row>
    <row r="195" spans="1:3" ht="15.75">
      <c r="A195" s="711">
        <v>7738</v>
      </c>
      <c r="B195" s="715" t="s">
        <v>990</v>
      </c>
      <c r="C195" s="711">
        <v>7738</v>
      </c>
    </row>
    <row r="196" spans="1:3" ht="15.75">
      <c r="A196" s="711">
        <v>7739</v>
      </c>
      <c r="B196" s="719" t="s">
        <v>991</v>
      </c>
      <c r="C196" s="711">
        <v>7739</v>
      </c>
    </row>
    <row r="197" spans="1:3" ht="15.75">
      <c r="A197" s="711">
        <v>7740</v>
      </c>
      <c r="B197" s="719" t="s">
        <v>992</v>
      </c>
      <c r="C197" s="711">
        <v>7740</v>
      </c>
    </row>
    <row r="198" spans="1:3" ht="15.75">
      <c r="A198" s="711">
        <v>7741</v>
      </c>
      <c r="B198" s="715" t="s">
        <v>993</v>
      </c>
      <c r="C198" s="711">
        <v>7741</v>
      </c>
    </row>
    <row r="199" spans="1:3" ht="15.75">
      <c r="A199" s="711">
        <v>7742</v>
      </c>
      <c r="B199" s="715" t="s">
        <v>994</v>
      </c>
      <c r="C199" s="711">
        <v>7742</v>
      </c>
    </row>
    <row r="200" spans="1:3" ht="15.75">
      <c r="A200" s="711">
        <v>7743</v>
      </c>
      <c r="B200" s="715" t="s">
        <v>995</v>
      </c>
      <c r="C200" s="711">
        <v>7743</v>
      </c>
    </row>
    <row r="201" spans="1:3" ht="15.75">
      <c r="A201" s="711">
        <v>7744</v>
      </c>
      <c r="B201" s="727" t="s">
        <v>996</v>
      </c>
      <c r="C201" s="711">
        <v>7744</v>
      </c>
    </row>
    <row r="202" spans="1:3" ht="15.75">
      <c r="A202" s="711">
        <v>7745</v>
      </c>
      <c r="B202" s="715" t="s">
        <v>997</v>
      </c>
      <c r="C202" s="711">
        <v>7745</v>
      </c>
    </row>
    <row r="203" spans="1:3" ht="15.75">
      <c r="A203" s="711">
        <v>7746</v>
      </c>
      <c r="B203" s="715" t="s">
        <v>998</v>
      </c>
      <c r="C203" s="711">
        <v>7746</v>
      </c>
    </row>
    <row r="204" spans="1:3" ht="15.75">
      <c r="A204" s="711">
        <v>7747</v>
      </c>
      <c r="B204" s="714" t="s">
        <v>999</v>
      </c>
      <c r="C204" s="711">
        <v>7747</v>
      </c>
    </row>
    <row r="205" spans="1:3" ht="15.75">
      <c r="A205" s="711">
        <v>7748</v>
      </c>
      <c r="B205" s="717" t="s">
        <v>1000</v>
      </c>
      <c r="C205" s="711">
        <v>7748</v>
      </c>
    </row>
    <row r="206" spans="1:3" ht="15.75">
      <c r="A206" s="711">
        <v>7751</v>
      </c>
      <c r="B206" s="715" t="s">
        <v>96</v>
      </c>
      <c r="C206" s="711">
        <v>7751</v>
      </c>
    </row>
    <row r="207" spans="1:3" ht="15.75">
      <c r="A207" s="711">
        <v>7752</v>
      </c>
      <c r="B207" s="715" t="s">
        <v>97</v>
      </c>
      <c r="C207" s="711">
        <v>7752</v>
      </c>
    </row>
    <row r="208" spans="1:3" ht="15.75">
      <c r="A208" s="711">
        <v>7755</v>
      </c>
      <c r="B208" s="716" t="s">
        <v>98</v>
      </c>
      <c r="C208" s="711">
        <v>7755</v>
      </c>
    </row>
    <row r="209" spans="1:3" ht="15.75">
      <c r="A209" s="711">
        <v>7758</v>
      </c>
      <c r="B209" s="714" t="s">
        <v>99</v>
      </c>
      <c r="C209" s="711">
        <v>7758</v>
      </c>
    </row>
    <row r="210" spans="1:3" ht="15.75">
      <c r="A210" s="711">
        <v>7759</v>
      </c>
      <c r="B210" s="715" t="s">
        <v>100</v>
      </c>
      <c r="C210" s="711">
        <v>7759</v>
      </c>
    </row>
    <row r="211" spans="1:3" ht="15.75">
      <c r="A211" s="711">
        <v>7761</v>
      </c>
      <c r="B211" s="714" t="s">
        <v>101</v>
      </c>
      <c r="C211" s="711">
        <v>7761</v>
      </c>
    </row>
    <row r="212" spans="1:3" ht="15.75">
      <c r="A212" s="711">
        <v>7762</v>
      </c>
      <c r="B212" s="714" t="s">
        <v>102</v>
      </c>
      <c r="C212" s="711">
        <v>7762</v>
      </c>
    </row>
    <row r="213" spans="1:3" ht="15.75">
      <c r="A213" s="711">
        <v>7768</v>
      </c>
      <c r="B213" s="714" t="s">
        <v>103</v>
      </c>
      <c r="C213" s="711">
        <v>7768</v>
      </c>
    </row>
    <row r="214" spans="1:3" ht="15.75">
      <c r="A214" s="711">
        <v>8801</v>
      </c>
      <c r="B214" s="717" t="s">
        <v>104</v>
      </c>
      <c r="C214" s="711">
        <v>8801</v>
      </c>
    </row>
    <row r="215" spans="1:3" ht="15.75">
      <c r="A215" s="711">
        <v>8802</v>
      </c>
      <c r="B215" s="714" t="s">
        <v>105</v>
      </c>
      <c r="C215" s="711">
        <v>8802</v>
      </c>
    </row>
    <row r="216" spans="1:3" ht="15.75">
      <c r="A216" s="711">
        <v>8803</v>
      </c>
      <c r="B216" s="714" t="s">
        <v>106</v>
      </c>
      <c r="C216" s="711">
        <v>8803</v>
      </c>
    </row>
    <row r="217" spans="1:3" ht="15.75">
      <c r="A217" s="711">
        <v>8804</v>
      </c>
      <c r="B217" s="714" t="s">
        <v>107</v>
      </c>
      <c r="C217" s="711">
        <v>8804</v>
      </c>
    </row>
    <row r="218" spans="1:3" ht="15.75">
      <c r="A218" s="711">
        <v>8805</v>
      </c>
      <c r="B218" s="716" t="s">
        <v>108</v>
      </c>
      <c r="C218" s="711">
        <v>8805</v>
      </c>
    </row>
    <row r="219" spans="1:3" ht="15.75">
      <c r="A219" s="711">
        <v>8807</v>
      </c>
      <c r="B219" s="722" t="s">
        <v>109</v>
      </c>
      <c r="C219" s="711">
        <v>8807</v>
      </c>
    </row>
    <row r="220" spans="1:3" ht="15.75">
      <c r="A220" s="711">
        <v>8808</v>
      </c>
      <c r="B220" s="715" t="s">
        <v>110</v>
      </c>
      <c r="C220" s="711">
        <v>8808</v>
      </c>
    </row>
    <row r="221" spans="1:3" ht="15.75">
      <c r="A221" s="711">
        <v>8809</v>
      </c>
      <c r="B221" s="715" t="s">
        <v>111</v>
      </c>
      <c r="C221" s="711">
        <v>8809</v>
      </c>
    </row>
    <row r="222" spans="1:3" ht="15.75">
      <c r="A222" s="711">
        <v>8811</v>
      </c>
      <c r="B222" s="714" t="s">
        <v>112</v>
      </c>
      <c r="C222" s="711">
        <v>8811</v>
      </c>
    </row>
    <row r="223" spans="1:3" ht="15.75">
      <c r="A223" s="711">
        <v>8813</v>
      </c>
      <c r="B223" s="715" t="s">
        <v>113</v>
      </c>
      <c r="C223" s="711">
        <v>8813</v>
      </c>
    </row>
    <row r="224" spans="1:3" ht="15.75">
      <c r="A224" s="711">
        <v>8814</v>
      </c>
      <c r="B224" s="714" t="s">
        <v>114</v>
      </c>
      <c r="C224" s="711">
        <v>8814</v>
      </c>
    </row>
    <row r="225" spans="1:3" ht="15.75">
      <c r="A225" s="711">
        <v>8815</v>
      </c>
      <c r="B225" s="714" t="s">
        <v>115</v>
      </c>
      <c r="C225" s="711">
        <v>8815</v>
      </c>
    </row>
    <row r="226" spans="1:3" ht="15.75">
      <c r="A226" s="711">
        <v>8816</v>
      </c>
      <c r="B226" s="715" t="s">
        <v>116</v>
      </c>
      <c r="C226" s="711">
        <v>8816</v>
      </c>
    </row>
    <row r="227" spans="1:3" ht="15.75">
      <c r="A227" s="711">
        <v>8817</v>
      </c>
      <c r="B227" s="715" t="s">
        <v>117</v>
      </c>
      <c r="C227" s="711">
        <v>8817</v>
      </c>
    </row>
    <row r="228" spans="1:3" ht="15.75">
      <c r="A228" s="711">
        <v>8821</v>
      </c>
      <c r="B228" s="715" t="s">
        <v>118</v>
      </c>
      <c r="C228" s="711">
        <v>8821</v>
      </c>
    </row>
    <row r="229" spans="1:3" ht="15.75">
      <c r="A229" s="711">
        <v>8824</v>
      </c>
      <c r="B229" s="717" t="s">
        <v>119</v>
      </c>
      <c r="C229" s="711">
        <v>8824</v>
      </c>
    </row>
    <row r="230" spans="1:3" ht="15.75">
      <c r="A230" s="711">
        <v>8825</v>
      </c>
      <c r="B230" s="717" t="s">
        <v>120</v>
      </c>
      <c r="C230" s="711">
        <v>8825</v>
      </c>
    </row>
    <row r="231" spans="1:3" ht="15.75">
      <c r="A231" s="711">
        <v>8826</v>
      </c>
      <c r="B231" s="717" t="s">
        <v>121</v>
      </c>
      <c r="C231" s="711">
        <v>8826</v>
      </c>
    </row>
    <row r="232" spans="1:3" ht="15.75">
      <c r="A232" s="711">
        <v>8827</v>
      </c>
      <c r="B232" s="717" t="s">
        <v>122</v>
      </c>
      <c r="C232" s="711">
        <v>8827</v>
      </c>
    </row>
    <row r="233" spans="1:3" ht="15.75">
      <c r="A233" s="711">
        <v>8828</v>
      </c>
      <c r="B233" s="714" t="s">
        <v>123</v>
      </c>
      <c r="C233" s="711">
        <v>8828</v>
      </c>
    </row>
    <row r="234" spans="1:3" ht="15.75">
      <c r="A234" s="711">
        <v>8829</v>
      </c>
      <c r="B234" s="714" t="s">
        <v>124</v>
      </c>
      <c r="C234" s="711">
        <v>8829</v>
      </c>
    </row>
    <row r="235" spans="1:3" ht="15.75">
      <c r="A235" s="711">
        <v>8831</v>
      </c>
      <c r="B235" s="714" t="s">
        <v>125</v>
      </c>
      <c r="C235" s="711">
        <v>8831</v>
      </c>
    </row>
    <row r="236" spans="1:3" ht="15.75">
      <c r="A236" s="711">
        <v>8832</v>
      </c>
      <c r="B236" s="715" t="s">
        <v>126</v>
      </c>
      <c r="C236" s="711">
        <v>8832</v>
      </c>
    </row>
    <row r="237" spans="1:3" ht="15.75">
      <c r="A237" s="711">
        <v>8833</v>
      </c>
      <c r="B237" s="714" t="s">
        <v>127</v>
      </c>
      <c r="C237" s="711">
        <v>8833</v>
      </c>
    </row>
    <row r="238" spans="1:3" ht="15.75">
      <c r="A238" s="711">
        <v>8834</v>
      </c>
      <c r="B238" s="715" t="s">
        <v>128</v>
      </c>
      <c r="C238" s="711">
        <v>8834</v>
      </c>
    </row>
    <row r="239" spans="1:3" ht="15.75">
      <c r="A239" s="711">
        <v>8835</v>
      </c>
      <c r="B239" s="715" t="s">
        <v>1102</v>
      </c>
      <c r="C239" s="711">
        <v>8835</v>
      </c>
    </row>
    <row r="240" spans="1:3" ht="15.75">
      <c r="A240" s="711">
        <v>8836</v>
      </c>
      <c r="B240" s="714" t="s">
        <v>1103</v>
      </c>
      <c r="C240" s="711">
        <v>8836</v>
      </c>
    </row>
    <row r="241" spans="1:3" ht="15.75">
      <c r="A241" s="711">
        <v>8837</v>
      </c>
      <c r="B241" s="714" t="s">
        <v>1104</v>
      </c>
      <c r="C241" s="711">
        <v>8837</v>
      </c>
    </row>
    <row r="242" spans="1:3" ht="15.75">
      <c r="A242" s="711">
        <v>8838</v>
      </c>
      <c r="B242" s="714" t="s">
        <v>1105</v>
      </c>
      <c r="C242" s="711">
        <v>8838</v>
      </c>
    </row>
    <row r="243" spans="1:3" ht="15.75">
      <c r="A243" s="711">
        <v>8839</v>
      </c>
      <c r="B243" s="715" t="s">
        <v>1106</v>
      </c>
      <c r="C243" s="711">
        <v>8839</v>
      </c>
    </row>
    <row r="244" spans="1:3" ht="15.75">
      <c r="A244" s="711">
        <v>8845</v>
      </c>
      <c r="B244" s="716" t="s">
        <v>1107</v>
      </c>
      <c r="C244" s="711">
        <v>8845</v>
      </c>
    </row>
    <row r="245" spans="1:3" ht="15.75">
      <c r="A245" s="711">
        <v>8848</v>
      </c>
      <c r="B245" s="722" t="s">
        <v>1108</v>
      </c>
      <c r="C245" s="711">
        <v>8848</v>
      </c>
    </row>
    <row r="246" spans="1:3" ht="15.75">
      <c r="A246" s="711">
        <v>8849</v>
      </c>
      <c r="B246" s="714" t="s">
        <v>1109</v>
      </c>
      <c r="C246" s="711">
        <v>8849</v>
      </c>
    </row>
    <row r="247" spans="1:3" ht="15.75">
      <c r="A247" s="711">
        <v>8851</v>
      </c>
      <c r="B247" s="714" t="s">
        <v>1110</v>
      </c>
      <c r="C247" s="711">
        <v>8851</v>
      </c>
    </row>
    <row r="248" spans="1:3" ht="15.75">
      <c r="A248" s="711">
        <v>8852</v>
      </c>
      <c r="B248" s="714" t="s">
        <v>1111</v>
      </c>
      <c r="C248" s="711">
        <v>8852</v>
      </c>
    </row>
    <row r="249" spans="1:3" ht="15.75">
      <c r="A249" s="711">
        <v>8853</v>
      </c>
      <c r="B249" s="714" t="s">
        <v>1112</v>
      </c>
      <c r="C249" s="711">
        <v>8853</v>
      </c>
    </row>
    <row r="250" spans="1:3" ht="15.75">
      <c r="A250" s="711">
        <v>8855</v>
      </c>
      <c r="B250" s="716" t="s">
        <v>1113</v>
      </c>
      <c r="C250" s="711">
        <v>8855</v>
      </c>
    </row>
    <row r="251" spans="1:3" ht="15.75">
      <c r="A251" s="711">
        <v>8858</v>
      </c>
      <c r="B251" s="727" t="s">
        <v>1114</v>
      </c>
      <c r="C251" s="711">
        <v>8858</v>
      </c>
    </row>
    <row r="252" spans="1:3" ht="15.75">
      <c r="A252" s="711">
        <v>8859</v>
      </c>
      <c r="B252" s="715" t="s">
        <v>1115</v>
      </c>
      <c r="C252" s="711">
        <v>8859</v>
      </c>
    </row>
    <row r="253" spans="1:3" ht="15.75">
      <c r="A253" s="711">
        <v>8861</v>
      </c>
      <c r="B253" s="714" t="s">
        <v>1116</v>
      </c>
      <c r="C253" s="711">
        <v>8861</v>
      </c>
    </row>
    <row r="254" spans="1:3" ht="15.75">
      <c r="A254" s="711">
        <v>8862</v>
      </c>
      <c r="B254" s="715" t="s">
        <v>1117</v>
      </c>
      <c r="C254" s="711">
        <v>8862</v>
      </c>
    </row>
    <row r="255" spans="1:3" ht="15.75">
      <c r="A255" s="711">
        <v>8863</v>
      </c>
      <c r="B255" s="715" t="s">
        <v>1118</v>
      </c>
      <c r="C255" s="711">
        <v>8863</v>
      </c>
    </row>
    <row r="256" spans="1:3" ht="15.75">
      <c r="A256" s="711">
        <v>8864</v>
      </c>
      <c r="B256" s="714" t="s">
        <v>1119</v>
      </c>
      <c r="C256" s="711">
        <v>8864</v>
      </c>
    </row>
    <row r="257" spans="1:3" ht="15.75">
      <c r="A257" s="711">
        <v>8865</v>
      </c>
      <c r="B257" s="715" t="s">
        <v>1120</v>
      </c>
      <c r="C257" s="711">
        <v>8865</v>
      </c>
    </row>
    <row r="258" spans="1:3" ht="15.75">
      <c r="A258" s="711">
        <v>8866</v>
      </c>
      <c r="B258" s="715" t="s">
        <v>1799</v>
      </c>
      <c r="C258" s="711">
        <v>8866</v>
      </c>
    </row>
    <row r="259" spans="1:3" ht="15.75">
      <c r="A259" s="711">
        <v>8867</v>
      </c>
      <c r="B259" s="715" t="s">
        <v>1800</v>
      </c>
      <c r="C259" s="711">
        <v>8867</v>
      </c>
    </row>
    <row r="260" spans="1:3" ht="15.75">
      <c r="A260" s="711">
        <v>8868</v>
      </c>
      <c r="B260" s="715" t="s">
        <v>1801</v>
      </c>
      <c r="C260" s="711">
        <v>8868</v>
      </c>
    </row>
    <row r="261" spans="1:3" ht="15.75">
      <c r="A261" s="711">
        <v>8869</v>
      </c>
      <c r="B261" s="714" t="s">
        <v>1802</v>
      </c>
      <c r="C261" s="711">
        <v>8869</v>
      </c>
    </row>
    <row r="262" spans="1:3" ht="15.75">
      <c r="A262" s="711">
        <v>8871</v>
      </c>
      <c r="B262" s="715" t="s">
        <v>1803</v>
      </c>
      <c r="C262" s="711">
        <v>8871</v>
      </c>
    </row>
    <row r="263" spans="1:3" ht="15.75">
      <c r="A263" s="711">
        <v>8872</v>
      </c>
      <c r="B263" s="715" t="s">
        <v>1128</v>
      </c>
      <c r="C263" s="711">
        <v>8872</v>
      </c>
    </row>
    <row r="264" spans="1:3" ht="15.75">
      <c r="A264" s="711">
        <v>8873</v>
      </c>
      <c r="B264" s="715" t="s">
        <v>1129</v>
      </c>
      <c r="C264" s="711">
        <v>8873</v>
      </c>
    </row>
    <row r="265" spans="1:3" ht="15.75">
      <c r="A265" s="711">
        <v>8875</v>
      </c>
      <c r="B265" s="715" t="s">
        <v>1130</v>
      </c>
      <c r="C265" s="711">
        <v>8875</v>
      </c>
    </row>
    <row r="266" spans="1:3" ht="15.75">
      <c r="A266" s="711">
        <v>8876</v>
      </c>
      <c r="B266" s="715" t="s">
        <v>1131</v>
      </c>
      <c r="C266" s="711">
        <v>8876</v>
      </c>
    </row>
    <row r="267" spans="1:3" ht="15.75">
      <c r="A267" s="711">
        <v>8877</v>
      </c>
      <c r="B267" s="714" t="s">
        <v>1132</v>
      </c>
      <c r="C267" s="711">
        <v>8877</v>
      </c>
    </row>
    <row r="268" spans="1:3" ht="15.75">
      <c r="A268" s="711">
        <v>8878</v>
      </c>
      <c r="B268" s="727" t="s">
        <v>1133</v>
      </c>
      <c r="C268" s="711">
        <v>8878</v>
      </c>
    </row>
    <row r="269" spans="1:3" ht="15.75">
      <c r="A269" s="711">
        <v>8885</v>
      </c>
      <c r="B269" s="717" t="s">
        <v>1134</v>
      </c>
      <c r="C269" s="711">
        <v>8885</v>
      </c>
    </row>
    <row r="270" spans="1:3" ht="15.75">
      <c r="A270" s="711">
        <v>8888</v>
      </c>
      <c r="B270" s="714" t="s">
        <v>1135</v>
      </c>
      <c r="C270" s="711">
        <v>8888</v>
      </c>
    </row>
    <row r="271" spans="1:3" ht="15.75">
      <c r="A271" s="711">
        <v>8897</v>
      </c>
      <c r="B271" s="714" t="s">
        <v>1136</v>
      </c>
      <c r="C271" s="711">
        <v>8897</v>
      </c>
    </row>
    <row r="272" spans="1:3" ht="15.75">
      <c r="A272" s="711">
        <v>8898</v>
      </c>
      <c r="B272" s="714" t="s">
        <v>1137</v>
      </c>
      <c r="C272" s="711">
        <v>8898</v>
      </c>
    </row>
    <row r="273" spans="1:3" ht="15.75">
      <c r="A273" s="711">
        <v>9910</v>
      </c>
      <c r="B273" s="717" t="s">
        <v>1138</v>
      </c>
      <c r="C273" s="711">
        <v>9910</v>
      </c>
    </row>
    <row r="274" spans="1:3" ht="15.75">
      <c r="A274" s="711">
        <v>9997</v>
      </c>
      <c r="B274" s="714" t="s">
        <v>1139</v>
      </c>
      <c r="C274" s="711">
        <v>9997</v>
      </c>
    </row>
    <row r="275" spans="1:3" ht="15.75">
      <c r="A275" s="711">
        <v>9998</v>
      </c>
      <c r="B275" s="714" t="s">
        <v>1140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1674</v>
      </c>
      <c r="B280" s="631" t="s">
        <v>1679</v>
      </c>
    </row>
    <row r="281" spans="1:2" ht="14.25">
      <c r="A281" s="705" t="s">
        <v>1141</v>
      </c>
      <c r="B281" s="706"/>
    </row>
    <row r="282" spans="1:2" ht="14.25">
      <c r="A282" s="707" t="s">
        <v>1142</v>
      </c>
      <c r="B282" s="708" t="s">
        <v>1143</v>
      </c>
    </row>
    <row r="283" spans="1:2" ht="14.25">
      <c r="A283" s="707" t="s">
        <v>1144</v>
      </c>
      <c r="B283" s="708" t="s">
        <v>1145</v>
      </c>
    </row>
    <row r="284" spans="1:2" ht="14.25">
      <c r="A284" s="707" t="s">
        <v>1146</v>
      </c>
      <c r="B284" s="708" t="s">
        <v>1147</v>
      </c>
    </row>
    <row r="285" spans="1:2" ht="14.25">
      <c r="A285" s="707" t="s">
        <v>1148</v>
      </c>
      <c r="B285" s="708" t="s">
        <v>1149</v>
      </c>
    </row>
    <row r="286" spans="1:2" ht="14.25">
      <c r="A286" s="707" t="s">
        <v>1150</v>
      </c>
      <c r="B286" s="708" t="s">
        <v>1151</v>
      </c>
    </row>
    <row r="287" spans="1:2" ht="14.25">
      <c r="A287" s="707" t="s">
        <v>1152</v>
      </c>
      <c r="B287" s="708" t="s">
        <v>1153</v>
      </c>
    </row>
    <row r="288" spans="1:2" ht="14.25">
      <c r="A288" s="707" t="s">
        <v>1154</v>
      </c>
      <c r="B288" s="708" t="s">
        <v>1155</v>
      </c>
    </row>
    <row r="289" spans="1:2" ht="14.25">
      <c r="A289" s="707" t="s">
        <v>1156</v>
      </c>
      <c r="B289" s="708" t="s">
        <v>1157</v>
      </c>
    </row>
    <row r="290" spans="1:2" ht="14.25">
      <c r="A290" s="707" t="s">
        <v>1158</v>
      </c>
      <c r="B290" s="708" t="s">
        <v>1159</v>
      </c>
    </row>
    <row r="291" ht="14.25"/>
    <row r="292" ht="14.25"/>
    <row r="293" spans="1:2" ht="14.25">
      <c r="A293" s="630" t="s">
        <v>1674</v>
      </c>
      <c r="B293" s="631" t="s">
        <v>1678</v>
      </c>
    </row>
    <row r="294" ht="15.75">
      <c r="B294" s="591" t="s">
        <v>1675</v>
      </c>
    </row>
    <row r="295" ht="18.75" thickBot="1">
      <c r="B295" s="591" t="s">
        <v>1676</v>
      </c>
    </row>
    <row r="296" spans="1:2" ht="16.5">
      <c r="A296" s="632" t="s">
        <v>1160</v>
      </c>
      <c r="B296" s="633" t="s">
        <v>1161</v>
      </c>
    </row>
    <row r="297" spans="1:2" ht="16.5">
      <c r="A297" s="634" t="s">
        <v>1162</v>
      </c>
      <c r="B297" s="635" t="s">
        <v>1163</v>
      </c>
    </row>
    <row r="298" spans="1:2" ht="16.5">
      <c r="A298" s="634" t="s">
        <v>1164</v>
      </c>
      <c r="B298" s="636" t="s">
        <v>1165</v>
      </c>
    </row>
    <row r="299" spans="1:2" ht="16.5">
      <c r="A299" s="634" t="s">
        <v>1166</v>
      </c>
      <c r="B299" s="636" t="s">
        <v>1167</v>
      </c>
    </row>
    <row r="300" spans="1:2" ht="16.5">
      <c r="A300" s="634" t="s">
        <v>1168</v>
      </c>
      <c r="B300" s="636" t="s">
        <v>1169</v>
      </c>
    </row>
    <row r="301" spans="1:2" ht="16.5">
      <c r="A301" s="634" t="s">
        <v>1170</v>
      </c>
      <c r="B301" s="636" t="s">
        <v>1171</v>
      </c>
    </row>
    <row r="302" spans="1:2" ht="16.5">
      <c r="A302" s="634" t="s">
        <v>1172</v>
      </c>
      <c r="B302" s="636" t="s">
        <v>1173</v>
      </c>
    </row>
    <row r="303" spans="1:2" ht="16.5">
      <c r="A303" s="634" t="s">
        <v>1174</v>
      </c>
      <c r="B303" s="636" t="s">
        <v>1175</v>
      </c>
    </row>
    <row r="304" spans="1:2" ht="16.5">
      <c r="A304" s="634" t="s">
        <v>1176</v>
      </c>
      <c r="B304" s="636" t="s">
        <v>1177</v>
      </c>
    </row>
    <row r="305" spans="1:2" ht="16.5">
      <c r="A305" s="634" t="s">
        <v>1178</v>
      </c>
      <c r="B305" s="636" t="s">
        <v>1179</v>
      </c>
    </row>
    <row r="306" spans="1:2" ht="16.5">
      <c r="A306" s="634" t="s">
        <v>1180</v>
      </c>
      <c r="B306" s="636" t="s">
        <v>1181</v>
      </c>
    </row>
    <row r="307" spans="1:2" ht="16.5">
      <c r="A307" s="634" t="s">
        <v>1182</v>
      </c>
      <c r="B307" s="637" t="s">
        <v>1183</v>
      </c>
    </row>
    <row r="308" spans="1:2" ht="16.5">
      <c r="A308" s="634" t="s">
        <v>1184</v>
      </c>
      <c r="B308" s="637" t="s">
        <v>1185</v>
      </c>
    </row>
    <row r="309" spans="1:2" ht="16.5">
      <c r="A309" s="634" t="s">
        <v>1186</v>
      </c>
      <c r="B309" s="636" t="s">
        <v>1187</v>
      </c>
    </row>
    <row r="310" spans="1:2" ht="16.5">
      <c r="A310" s="634" t="s">
        <v>1188</v>
      </c>
      <c r="B310" s="636" t="s">
        <v>1189</v>
      </c>
    </row>
    <row r="311" spans="1:2" ht="16.5">
      <c r="A311" s="634" t="s">
        <v>1190</v>
      </c>
      <c r="B311" s="636" t="s">
        <v>1191</v>
      </c>
    </row>
    <row r="312" spans="1:2" ht="16.5">
      <c r="A312" s="634" t="s">
        <v>1192</v>
      </c>
      <c r="B312" s="636" t="s">
        <v>1193</v>
      </c>
    </row>
    <row r="313" spans="1:2" ht="16.5">
      <c r="A313" s="634" t="s">
        <v>1194</v>
      </c>
      <c r="B313" s="636" t="s">
        <v>1195</v>
      </c>
    </row>
    <row r="314" spans="1:2" ht="16.5">
      <c r="A314" s="638" t="s">
        <v>1196</v>
      </c>
      <c r="B314" s="636" t="s">
        <v>1197</v>
      </c>
    </row>
    <row r="315" spans="1:2" ht="16.5">
      <c r="A315" s="638" t="s">
        <v>1198</v>
      </c>
      <c r="B315" s="636" t="s">
        <v>1199</v>
      </c>
    </row>
    <row r="316" spans="1:2" ht="16.5">
      <c r="A316" s="638" t="s">
        <v>1200</v>
      </c>
      <c r="B316" s="636" t="s">
        <v>1201</v>
      </c>
    </row>
    <row r="317" spans="1:2" s="592" customFormat="1" ht="16.5">
      <c r="A317" s="639" t="s">
        <v>1202</v>
      </c>
      <c r="B317" s="640" t="s">
        <v>1203</v>
      </c>
    </row>
    <row r="318" spans="1:2" ht="16.5">
      <c r="A318" s="638" t="s">
        <v>1204</v>
      </c>
      <c r="B318" s="636" t="s">
        <v>1205</v>
      </c>
    </row>
    <row r="319" spans="1:2" ht="30">
      <c r="A319" s="641" t="s">
        <v>1206</v>
      </c>
      <c r="B319" s="642" t="s">
        <v>58</v>
      </c>
    </row>
    <row r="320" spans="1:2" ht="16.5">
      <c r="A320" s="643" t="s">
        <v>59</v>
      </c>
      <c r="B320" s="644" t="s">
        <v>60</v>
      </c>
    </row>
    <row r="321" spans="1:2" ht="16.5">
      <c r="A321" s="643" t="s">
        <v>61</v>
      </c>
      <c r="B321" s="644" t="s">
        <v>62</v>
      </c>
    </row>
    <row r="322" spans="1:2" ht="16.5">
      <c r="A322" s="638" t="s">
        <v>63</v>
      </c>
      <c r="B322" s="636" t="s">
        <v>64</v>
      </c>
    </row>
    <row r="323" spans="1:2" ht="16.5">
      <c r="A323" s="638" t="s">
        <v>65</v>
      </c>
      <c r="B323" s="636" t="s">
        <v>66</v>
      </c>
    </row>
    <row r="324" spans="1:2" ht="16.5">
      <c r="A324" s="638" t="s">
        <v>67</v>
      </c>
      <c r="B324" s="636" t="s">
        <v>68</v>
      </c>
    </row>
    <row r="325" spans="1:2" ht="16.5">
      <c r="A325" s="638" t="s">
        <v>69</v>
      </c>
      <c r="B325" s="636" t="s">
        <v>70</v>
      </c>
    </row>
    <row r="326" spans="1:2" ht="16.5">
      <c r="A326" s="638" t="s">
        <v>71</v>
      </c>
      <c r="B326" s="636" t="s">
        <v>72</v>
      </c>
    </row>
    <row r="327" spans="1:2" ht="16.5">
      <c r="A327" s="638" t="s">
        <v>73</v>
      </c>
      <c r="B327" s="636" t="s">
        <v>74</v>
      </c>
    </row>
    <row r="328" spans="1:2" ht="16.5">
      <c r="A328" s="638" t="s">
        <v>75</v>
      </c>
      <c r="B328" s="644" t="s">
        <v>76</v>
      </c>
    </row>
    <row r="329" spans="1:2" ht="16.5">
      <c r="A329" s="638" t="s">
        <v>77</v>
      </c>
      <c r="B329" s="644" t="s">
        <v>78</v>
      </c>
    </row>
    <row r="330" spans="1:2" ht="16.5">
      <c r="A330" s="638" t="s">
        <v>79</v>
      </c>
      <c r="B330" s="644" t="s">
        <v>80</v>
      </c>
    </row>
    <row r="331" spans="1:2" ht="16.5">
      <c r="A331" s="638" t="s">
        <v>81</v>
      </c>
      <c r="B331" s="636" t="s">
        <v>82</v>
      </c>
    </row>
    <row r="332" spans="1:2" ht="16.5">
      <c r="A332" s="638" t="s">
        <v>83</v>
      </c>
      <c r="B332" s="636" t="s">
        <v>84</v>
      </c>
    </row>
    <row r="333" spans="1:2" ht="16.5">
      <c r="A333" s="638" t="s">
        <v>85</v>
      </c>
      <c r="B333" s="644" t="s">
        <v>86</v>
      </c>
    </row>
    <row r="334" spans="1:2" ht="16.5">
      <c r="A334" s="638" t="s">
        <v>87</v>
      </c>
      <c r="B334" s="636" t="s">
        <v>88</v>
      </c>
    </row>
    <row r="335" spans="1:2" ht="16.5">
      <c r="A335" s="638" t="s">
        <v>89</v>
      </c>
      <c r="B335" s="636" t="s">
        <v>90</v>
      </c>
    </row>
    <row r="336" spans="1:2" ht="16.5">
      <c r="A336" s="638" t="s">
        <v>91</v>
      </c>
      <c r="B336" s="636" t="s">
        <v>92</v>
      </c>
    </row>
    <row r="337" spans="1:2" ht="16.5">
      <c r="A337" s="638" t="s">
        <v>93</v>
      </c>
      <c r="B337" s="636" t="s">
        <v>94</v>
      </c>
    </row>
    <row r="338" spans="1:2" ht="16.5">
      <c r="A338" s="638" t="s">
        <v>95</v>
      </c>
      <c r="B338" s="636" t="s">
        <v>907</v>
      </c>
    </row>
    <row r="339" spans="1:2" ht="16.5">
      <c r="A339" s="638" t="s">
        <v>908</v>
      </c>
      <c r="B339" s="636" t="s">
        <v>909</v>
      </c>
    </row>
    <row r="340" spans="1:2" ht="16.5">
      <c r="A340" s="645" t="s">
        <v>910</v>
      </c>
      <c r="B340" s="646" t="s">
        <v>911</v>
      </c>
    </row>
    <row r="341" spans="1:2" s="592" customFormat="1" ht="16.5">
      <c r="A341" s="647" t="s">
        <v>912</v>
      </c>
      <c r="B341" s="648" t="s">
        <v>913</v>
      </c>
    </row>
    <row r="342" spans="1:2" s="592" customFormat="1" ht="16.5">
      <c r="A342" s="647" t="s">
        <v>914</v>
      </c>
      <c r="B342" s="648" t="s">
        <v>915</v>
      </c>
    </row>
    <row r="343" spans="1:2" s="592" customFormat="1" ht="16.5">
      <c r="A343" s="647" t="s">
        <v>916</v>
      </c>
      <c r="B343" s="648" t="s">
        <v>917</v>
      </c>
    </row>
    <row r="344" spans="1:3" ht="17.25" thickBot="1">
      <c r="A344" s="649" t="s">
        <v>918</v>
      </c>
      <c r="B344" s="650" t="s">
        <v>919</v>
      </c>
      <c r="C344" s="592"/>
    </row>
    <row r="345" spans="1:256" ht="18">
      <c r="A345" s="651"/>
      <c r="B345" s="652" t="s">
        <v>1677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920</v>
      </c>
      <c r="C346" s="592"/>
    </row>
    <row r="347" spans="1:3" ht="18">
      <c r="A347" s="653"/>
      <c r="B347" s="655" t="s">
        <v>921</v>
      </c>
      <c r="C347" s="592"/>
    </row>
    <row r="348" spans="1:3" ht="18">
      <c r="A348" s="656" t="s">
        <v>922</v>
      </c>
      <c r="B348" s="657" t="s">
        <v>923</v>
      </c>
      <c r="C348" s="592"/>
    </row>
    <row r="349" spans="1:2" ht="18">
      <c r="A349" s="658" t="s">
        <v>924</v>
      </c>
      <c r="B349" s="659" t="s">
        <v>925</v>
      </c>
    </row>
    <row r="350" spans="1:2" ht="18">
      <c r="A350" s="658" t="s">
        <v>926</v>
      </c>
      <c r="B350" s="660" t="s">
        <v>927</v>
      </c>
    </row>
    <row r="351" spans="1:2" ht="18">
      <c r="A351" s="658" t="s">
        <v>928</v>
      </c>
      <c r="B351" s="660" t="s">
        <v>929</v>
      </c>
    </row>
    <row r="352" spans="1:2" ht="18">
      <c r="A352" s="658" t="s">
        <v>930</v>
      </c>
      <c r="B352" s="660" t="s">
        <v>221</v>
      </c>
    </row>
    <row r="353" spans="1:2" ht="18">
      <c r="A353" s="658" t="s">
        <v>222</v>
      </c>
      <c r="B353" s="660" t="s">
        <v>223</v>
      </c>
    </row>
    <row r="354" spans="1:2" ht="18">
      <c r="A354" s="658" t="s">
        <v>224</v>
      </c>
      <c r="B354" s="660" t="s">
        <v>225</v>
      </c>
    </row>
    <row r="355" spans="1:2" ht="18">
      <c r="A355" s="658" t="s">
        <v>226</v>
      </c>
      <c r="B355" s="661" t="s">
        <v>227</v>
      </c>
    </row>
    <row r="356" spans="1:2" ht="18">
      <c r="A356" s="658" t="s">
        <v>228</v>
      </c>
      <c r="B356" s="661" t="s">
        <v>229</v>
      </c>
    </row>
    <row r="357" spans="1:2" ht="18">
      <c r="A357" s="658" t="s">
        <v>230</v>
      </c>
      <c r="B357" s="661" t="s">
        <v>231</v>
      </c>
    </row>
    <row r="358" spans="1:2" ht="18">
      <c r="A358" s="658" t="s">
        <v>232</v>
      </c>
      <c r="B358" s="661" t="s">
        <v>233</v>
      </c>
    </row>
    <row r="359" spans="1:2" ht="18">
      <c r="A359" s="658" t="s">
        <v>234</v>
      </c>
      <c r="B359" s="662" t="s">
        <v>235</v>
      </c>
    </row>
    <row r="360" spans="1:2" ht="18">
      <c r="A360" s="658" t="s">
        <v>236</v>
      </c>
      <c r="B360" s="662" t="s">
        <v>237</v>
      </c>
    </row>
    <row r="361" spans="1:2" ht="18">
      <c r="A361" s="658" t="s">
        <v>238</v>
      </c>
      <c r="B361" s="661" t="s">
        <v>239</v>
      </c>
    </row>
    <row r="362" spans="1:5" ht="18">
      <c r="A362" s="663" t="s">
        <v>240</v>
      </c>
      <c r="B362" s="661" t="s">
        <v>241</v>
      </c>
      <c r="C362" s="593" t="s">
        <v>242</v>
      </c>
      <c r="D362" s="594"/>
      <c r="E362" s="595"/>
    </row>
    <row r="363" spans="1:5" ht="18">
      <c r="A363" s="663" t="s">
        <v>243</v>
      </c>
      <c r="B363" s="660" t="s">
        <v>244</v>
      </c>
      <c r="C363" s="593" t="s">
        <v>242</v>
      </c>
      <c r="D363" s="594"/>
      <c r="E363" s="595"/>
    </row>
    <row r="364" spans="1:5" ht="18">
      <c r="A364" s="663" t="s">
        <v>245</v>
      </c>
      <c r="B364" s="661" t="s">
        <v>246</v>
      </c>
      <c r="C364" s="593" t="s">
        <v>242</v>
      </c>
      <c r="D364" s="594"/>
      <c r="E364" s="595"/>
    </row>
    <row r="365" spans="1:5" ht="18">
      <c r="A365" s="663" t="s">
        <v>247</v>
      </c>
      <c r="B365" s="661" t="s">
        <v>248</v>
      </c>
      <c r="C365" s="593" t="s">
        <v>242</v>
      </c>
      <c r="D365" s="594"/>
      <c r="E365" s="595"/>
    </row>
    <row r="366" spans="1:5" ht="18">
      <c r="A366" s="663" t="s">
        <v>249</v>
      </c>
      <c r="B366" s="661" t="s">
        <v>250</v>
      </c>
      <c r="C366" s="593" t="s">
        <v>242</v>
      </c>
      <c r="D366" s="594"/>
      <c r="E366" s="595"/>
    </row>
    <row r="367" spans="1:5" ht="18">
      <c r="A367" s="663" t="s">
        <v>251</v>
      </c>
      <c r="B367" s="661" t="s">
        <v>252</v>
      </c>
      <c r="C367" s="593" t="s">
        <v>242</v>
      </c>
      <c r="D367" s="594"/>
      <c r="E367" s="595"/>
    </row>
    <row r="368" spans="1:5" ht="18">
      <c r="A368" s="663" t="s">
        <v>253</v>
      </c>
      <c r="B368" s="661" t="s">
        <v>254</v>
      </c>
      <c r="C368" s="593" t="s">
        <v>242</v>
      </c>
      <c r="D368" s="594"/>
      <c r="E368" s="595"/>
    </row>
    <row r="369" spans="1:5" ht="18">
      <c r="A369" s="663" t="s">
        <v>255</v>
      </c>
      <c r="B369" s="661" t="s">
        <v>256</v>
      </c>
      <c r="C369" s="593" t="s">
        <v>242</v>
      </c>
      <c r="D369" s="594"/>
      <c r="E369" s="595"/>
    </row>
    <row r="370" spans="1:5" ht="18">
      <c r="A370" s="663" t="s">
        <v>257</v>
      </c>
      <c r="B370" s="661" t="s">
        <v>258</v>
      </c>
      <c r="C370" s="593" t="s">
        <v>242</v>
      </c>
      <c r="D370" s="594"/>
      <c r="E370" s="595"/>
    </row>
    <row r="371" spans="1:5" ht="18">
      <c r="A371" s="663" t="s">
        <v>259</v>
      </c>
      <c r="B371" s="660" t="s">
        <v>260</v>
      </c>
      <c r="C371" s="593" t="s">
        <v>242</v>
      </c>
      <c r="D371" s="594"/>
      <c r="E371" s="595"/>
    </row>
    <row r="372" spans="1:5" ht="18">
      <c r="A372" s="663" t="s">
        <v>261</v>
      </c>
      <c r="B372" s="661" t="s">
        <v>262</v>
      </c>
      <c r="C372" s="593" t="s">
        <v>242</v>
      </c>
      <c r="D372" s="594"/>
      <c r="E372" s="595"/>
    </row>
    <row r="373" spans="1:5" ht="18">
      <c r="A373" s="663" t="s">
        <v>263</v>
      </c>
      <c r="B373" s="660" t="s">
        <v>264</v>
      </c>
      <c r="C373" s="593" t="s">
        <v>242</v>
      </c>
      <c r="D373" s="594"/>
      <c r="E373" s="595"/>
    </row>
    <row r="374" spans="1:5" ht="18">
      <c r="A374" s="663" t="s">
        <v>265</v>
      </c>
      <c r="B374" s="660" t="s">
        <v>266</v>
      </c>
      <c r="C374" s="593" t="s">
        <v>242</v>
      </c>
      <c r="D374" s="594"/>
      <c r="E374" s="595"/>
    </row>
    <row r="375" spans="1:5" ht="18">
      <c r="A375" s="663" t="s">
        <v>267</v>
      </c>
      <c r="B375" s="660" t="s">
        <v>268</v>
      </c>
      <c r="C375" s="593" t="s">
        <v>242</v>
      </c>
      <c r="D375" s="594"/>
      <c r="E375" s="595"/>
    </row>
    <row r="376" spans="1:5" ht="18">
      <c r="A376" s="663" t="s">
        <v>269</v>
      </c>
      <c r="B376" s="660" t="s">
        <v>270</v>
      </c>
      <c r="C376" s="593" t="s">
        <v>242</v>
      </c>
      <c r="D376" s="594"/>
      <c r="E376" s="595"/>
    </row>
    <row r="377" spans="1:5" ht="18">
      <c r="A377" s="663" t="s">
        <v>271</v>
      </c>
      <c r="B377" s="660" t="s">
        <v>272</v>
      </c>
      <c r="C377" s="593" t="s">
        <v>242</v>
      </c>
      <c r="D377" s="594"/>
      <c r="E377" s="595"/>
    </row>
    <row r="378" spans="1:5" ht="18">
      <c r="A378" s="663" t="s">
        <v>273</v>
      </c>
      <c r="B378" s="660" t="s">
        <v>274</v>
      </c>
      <c r="C378" s="593" t="s">
        <v>242</v>
      </c>
      <c r="D378" s="594"/>
      <c r="E378" s="595"/>
    </row>
    <row r="379" spans="1:5" ht="18">
      <c r="A379" s="663" t="s">
        <v>275</v>
      </c>
      <c r="B379" s="660" t="s">
        <v>276</v>
      </c>
      <c r="C379" s="593" t="s">
        <v>242</v>
      </c>
      <c r="D379" s="594"/>
      <c r="E379" s="595"/>
    </row>
    <row r="380" spans="1:5" ht="18">
      <c r="A380" s="663" t="s">
        <v>277</v>
      </c>
      <c r="B380" s="660" t="s">
        <v>278</v>
      </c>
      <c r="C380" s="593" t="s">
        <v>242</v>
      </c>
      <c r="D380" s="594"/>
      <c r="E380" s="595"/>
    </row>
    <row r="381" spans="1:5" ht="18">
      <c r="A381" s="663" t="s">
        <v>279</v>
      </c>
      <c r="B381" s="664" t="s">
        <v>280</v>
      </c>
      <c r="C381" s="593" t="s">
        <v>242</v>
      </c>
      <c r="D381" s="594"/>
      <c r="E381" s="595"/>
    </row>
    <row r="382" spans="1:5" ht="18">
      <c r="A382" s="663" t="s">
        <v>281</v>
      </c>
      <c r="B382" s="664" t="s">
        <v>282</v>
      </c>
      <c r="C382" s="593" t="s">
        <v>242</v>
      </c>
      <c r="D382" s="594"/>
      <c r="E382" s="595"/>
    </row>
    <row r="383" spans="1:5" ht="18">
      <c r="A383" s="665" t="s">
        <v>283</v>
      </c>
      <c r="B383" s="666" t="s">
        <v>284</v>
      </c>
      <c r="C383" s="593" t="s">
        <v>242</v>
      </c>
      <c r="D383" s="596"/>
      <c r="E383" s="595"/>
    </row>
    <row r="384" spans="1:5" ht="18">
      <c r="A384" s="653" t="s">
        <v>242</v>
      </c>
      <c r="B384" s="667" t="s">
        <v>285</v>
      </c>
      <c r="C384" s="593" t="s">
        <v>242</v>
      </c>
      <c r="D384" s="597"/>
      <c r="E384" s="595"/>
    </row>
    <row r="385" spans="1:5" ht="18">
      <c r="A385" s="668" t="s">
        <v>286</v>
      </c>
      <c r="B385" s="669" t="s">
        <v>287</v>
      </c>
      <c r="C385" s="593" t="s">
        <v>242</v>
      </c>
      <c r="D385" s="594"/>
      <c r="E385" s="595"/>
    </row>
    <row r="386" spans="1:5" ht="18">
      <c r="A386" s="663" t="s">
        <v>288</v>
      </c>
      <c r="B386" s="644" t="s">
        <v>289</v>
      </c>
      <c r="C386" s="593" t="s">
        <v>242</v>
      </c>
      <c r="D386" s="594"/>
      <c r="E386" s="595"/>
    </row>
    <row r="387" spans="1:5" ht="18">
      <c r="A387" s="670" t="s">
        <v>290</v>
      </c>
      <c r="B387" s="671" t="s">
        <v>291</v>
      </c>
      <c r="C387" s="593" t="s">
        <v>242</v>
      </c>
      <c r="D387" s="594"/>
      <c r="E387" s="595"/>
    </row>
    <row r="388" spans="1:5" ht="18">
      <c r="A388" s="653" t="s">
        <v>242</v>
      </c>
      <c r="B388" s="672" t="s">
        <v>292</v>
      </c>
      <c r="C388" s="593" t="s">
        <v>242</v>
      </c>
      <c r="D388" s="598"/>
      <c r="E388" s="595"/>
    </row>
    <row r="389" spans="1:5" ht="16.5">
      <c r="A389" s="673" t="s">
        <v>89</v>
      </c>
      <c r="B389" s="636" t="s">
        <v>90</v>
      </c>
      <c r="C389" s="593" t="s">
        <v>242</v>
      </c>
      <c r="D389" s="599"/>
      <c r="E389" s="595"/>
    </row>
    <row r="390" spans="1:5" ht="16.5">
      <c r="A390" s="673" t="s">
        <v>91</v>
      </c>
      <c r="B390" s="636" t="s">
        <v>92</v>
      </c>
      <c r="C390" s="593" t="s">
        <v>242</v>
      </c>
      <c r="D390" s="599"/>
      <c r="E390" s="595"/>
    </row>
    <row r="391" spans="1:5" ht="16.5">
      <c r="A391" s="674" t="s">
        <v>93</v>
      </c>
      <c r="B391" s="675" t="s">
        <v>94</v>
      </c>
      <c r="C391" s="593" t="s">
        <v>242</v>
      </c>
      <c r="D391" s="599"/>
      <c r="E391" s="595"/>
    </row>
    <row r="392" spans="1:5" ht="18">
      <c r="A392" s="653" t="s">
        <v>242</v>
      </c>
      <c r="B392" s="672" t="s">
        <v>293</v>
      </c>
      <c r="C392" s="593" t="s">
        <v>242</v>
      </c>
      <c r="D392" s="598"/>
      <c r="E392" s="595"/>
    </row>
    <row r="393" spans="1:5" ht="18">
      <c r="A393" s="668" t="s">
        <v>294</v>
      </c>
      <c r="B393" s="669" t="s">
        <v>295</v>
      </c>
      <c r="C393" s="593" t="s">
        <v>242</v>
      </c>
      <c r="D393" s="594"/>
      <c r="E393" s="595"/>
    </row>
    <row r="394" spans="1:5" ht="18.75" thickBot="1">
      <c r="A394" s="676" t="s">
        <v>296</v>
      </c>
      <c r="B394" s="677" t="s">
        <v>297</v>
      </c>
      <c r="C394" s="593" t="s">
        <v>242</v>
      </c>
      <c r="D394" s="600"/>
      <c r="E394" s="595"/>
    </row>
    <row r="395" spans="1:5" ht="16.5">
      <c r="A395" s="678" t="s">
        <v>298</v>
      </c>
      <c r="B395" s="679" t="s">
        <v>1287</v>
      </c>
      <c r="C395" s="593" t="s">
        <v>242</v>
      </c>
      <c r="D395" s="599"/>
      <c r="E395" s="595"/>
    </row>
    <row r="396" spans="1:5" ht="16.5">
      <c r="A396" s="673" t="s">
        <v>1288</v>
      </c>
      <c r="B396" s="636" t="s">
        <v>1289</v>
      </c>
      <c r="C396" s="593" t="s">
        <v>242</v>
      </c>
      <c r="D396" s="601"/>
      <c r="E396" s="595"/>
    </row>
    <row r="397" spans="1:5" ht="18.75" thickBot="1">
      <c r="A397" s="680" t="s">
        <v>1290</v>
      </c>
      <c r="B397" s="681" t="s">
        <v>1291</v>
      </c>
      <c r="C397" s="593" t="s">
        <v>242</v>
      </c>
      <c r="D397" s="600"/>
      <c r="E397" s="595"/>
    </row>
    <row r="398" spans="1:5" ht="16.5">
      <c r="A398" s="682" t="s">
        <v>1292</v>
      </c>
      <c r="B398" s="683" t="s">
        <v>1293</v>
      </c>
      <c r="C398" s="593" t="s">
        <v>242</v>
      </c>
      <c r="D398" s="601"/>
      <c r="E398" s="595"/>
    </row>
    <row r="399" spans="1:5" ht="16.5">
      <c r="A399" s="684" t="s">
        <v>1294</v>
      </c>
      <c r="B399" s="636" t="s">
        <v>1295</v>
      </c>
      <c r="C399" s="593" t="s">
        <v>242</v>
      </c>
      <c r="D399" s="603"/>
      <c r="E399" s="595"/>
    </row>
    <row r="400" spans="1:5" ht="16.5">
      <c r="A400" s="673" t="s">
        <v>1296</v>
      </c>
      <c r="B400" s="640" t="s">
        <v>459</v>
      </c>
      <c r="C400" s="593" t="s">
        <v>242</v>
      </c>
      <c r="D400" s="601"/>
      <c r="E400" s="595"/>
    </row>
    <row r="401" spans="1:5" ht="17.25" thickBot="1">
      <c r="A401" s="685" t="s">
        <v>460</v>
      </c>
      <c r="B401" s="686" t="s">
        <v>461</v>
      </c>
      <c r="C401" s="593" t="s">
        <v>242</v>
      </c>
      <c r="D401" s="601"/>
      <c r="E401" s="595"/>
    </row>
    <row r="402" spans="1:5" ht="18">
      <c r="A402" s="687" t="s">
        <v>462</v>
      </c>
      <c r="B402" s="688" t="s">
        <v>463</v>
      </c>
      <c r="C402" s="593" t="s">
        <v>242</v>
      </c>
      <c r="D402" s="604"/>
      <c r="E402" s="595"/>
    </row>
    <row r="403" spans="1:5" ht="18">
      <c r="A403" s="689" t="s">
        <v>464</v>
      </c>
      <c r="B403" s="690" t="s">
        <v>465</v>
      </c>
      <c r="C403" s="593" t="s">
        <v>242</v>
      </c>
      <c r="D403" s="604"/>
      <c r="E403" s="595"/>
    </row>
    <row r="404" spans="1:5" ht="18">
      <c r="A404" s="689" t="s">
        <v>466</v>
      </c>
      <c r="B404" s="691" t="s">
        <v>467</v>
      </c>
      <c r="C404" s="593" t="s">
        <v>242</v>
      </c>
      <c r="D404" s="604"/>
      <c r="E404" s="595"/>
    </row>
    <row r="405" spans="1:5" ht="18">
      <c r="A405" s="689" t="s">
        <v>468</v>
      </c>
      <c r="B405" s="690" t="s">
        <v>469</v>
      </c>
      <c r="C405" s="593" t="s">
        <v>242</v>
      </c>
      <c r="D405" s="604"/>
      <c r="E405" s="595"/>
    </row>
    <row r="406" spans="1:5" ht="18">
      <c r="A406" s="689" t="s">
        <v>470</v>
      </c>
      <c r="B406" s="690" t="s">
        <v>471</v>
      </c>
      <c r="C406" s="593" t="s">
        <v>242</v>
      </c>
      <c r="D406" s="604"/>
      <c r="E406" s="595"/>
    </row>
    <row r="407" spans="1:5" ht="18">
      <c r="A407" s="689" t="s">
        <v>472</v>
      </c>
      <c r="B407" s="692" t="s">
        <v>473</v>
      </c>
      <c r="C407" s="593" t="s">
        <v>242</v>
      </c>
      <c r="D407" s="604"/>
      <c r="E407" s="595"/>
    </row>
    <row r="408" spans="1:5" ht="18">
      <c r="A408" s="689" t="s">
        <v>474</v>
      </c>
      <c r="B408" s="692" t="s">
        <v>475</v>
      </c>
      <c r="C408" s="593" t="s">
        <v>242</v>
      </c>
      <c r="D408" s="604"/>
      <c r="E408" s="595"/>
    </row>
    <row r="409" spans="1:5" ht="18">
      <c r="A409" s="689" t="s">
        <v>476</v>
      </c>
      <c r="B409" s="692" t="s">
        <v>477</v>
      </c>
      <c r="C409" s="593" t="s">
        <v>242</v>
      </c>
      <c r="D409" s="605"/>
      <c r="E409" s="595"/>
    </row>
    <row r="410" spans="1:5" ht="18">
      <c r="A410" s="689" t="s">
        <v>478</v>
      </c>
      <c r="B410" s="692" t="s">
        <v>479</v>
      </c>
      <c r="C410" s="593" t="s">
        <v>242</v>
      </c>
      <c r="D410" s="605"/>
      <c r="E410" s="595"/>
    </row>
    <row r="411" spans="1:5" ht="18">
      <c r="A411" s="689" t="s">
        <v>480</v>
      </c>
      <c r="B411" s="692" t="s">
        <v>314</v>
      </c>
      <c r="C411" s="593" t="s">
        <v>242</v>
      </c>
      <c r="D411" s="605"/>
      <c r="E411" s="595"/>
    </row>
    <row r="412" spans="1:5" ht="18">
      <c r="A412" s="689" t="s">
        <v>315</v>
      </c>
      <c r="B412" s="690" t="s">
        <v>316</v>
      </c>
      <c r="C412" s="593" t="s">
        <v>242</v>
      </c>
      <c r="D412" s="605"/>
      <c r="E412" s="595"/>
    </row>
    <row r="413" spans="1:5" ht="18">
      <c r="A413" s="689" t="s">
        <v>317</v>
      </c>
      <c r="B413" s="690" t="s">
        <v>318</v>
      </c>
      <c r="C413" s="593" t="s">
        <v>242</v>
      </c>
      <c r="D413" s="605"/>
      <c r="E413" s="595"/>
    </row>
    <row r="414" spans="1:5" ht="18">
      <c r="A414" s="689" t="s">
        <v>319</v>
      </c>
      <c r="B414" s="690" t="s">
        <v>1299</v>
      </c>
      <c r="C414" s="593" t="s">
        <v>242</v>
      </c>
      <c r="D414" s="605"/>
      <c r="E414" s="595"/>
    </row>
    <row r="415" spans="1:5" ht="18.75" thickBot="1">
      <c r="A415" s="693" t="s">
        <v>1300</v>
      </c>
      <c r="B415" s="694" t="s">
        <v>1301</v>
      </c>
      <c r="C415" s="593" t="s">
        <v>242</v>
      </c>
      <c r="D415" s="605"/>
      <c r="E415" s="595"/>
    </row>
    <row r="416" spans="1:5" ht="18">
      <c r="A416" s="687" t="s">
        <v>1302</v>
      </c>
      <c r="B416" s="688" t="s">
        <v>1303</v>
      </c>
      <c r="C416" s="593" t="s">
        <v>242</v>
      </c>
      <c r="D416" s="604"/>
      <c r="E416" s="595"/>
    </row>
    <row r="417" spans="1:5" ht="18">
      <c r="A417" s="689" t="s">
        <v>1304</v>
      </c>
      <c r="B417" s="691" t="s">
        <v>1305</v>
      </c>
      <c r="C417" s="593" t="s">
        <v>242</v>
      </c>
      <c r="D417" s="605"/>
      <c r="E417" s="595"/>
    </row>
    <row r="418" spans="1:5" ht="18">
      <c r="A418" s="689" t="s">
        <v>1306</v>
      </c>
      <c r="B418" s="690" t="s">
        <v>1307</v>
      </c>
      <c r="C418" s="593" t="s">
        <v>242</v>
      </c>
      <c r="D418" s="605"/>
      <c r="E418" s="595"/>
    </row>
    <row r="419" spans="1:5" ht="18">
      <c r="A419" s="689" t="s">
        <v>1308</v>
      </c>
      <c r="B419" s="690" t="s">
        <v>1309</v>
      </c>
      <c r="C419" s="593" t="s">
        <v>242</v>
      </c>
      <c r="D419" s="605"/>
      <c r="E419" s="595"/>
    </row>
    <row r="420" spans="1:5" ht="18">
      <c r="A420" s="689" t="s">
        <v>1310</v>
      </c>
      <c r="B420" s="690" t="s">
        <v>1311</v>
      </c>
      <c r="C420" s="593" t="s">
        <v>242</v>
      </c>
      <c r="D420" s="605"/>
      <c r="E420" s="595"/>
    </row>
    <row r="421" spans="1:5" ht="18">
      <c r="A421" s="689" t="s">
        <v>1312</v>
      </c>
      <c r="B421" s="690" t="s">
        <v>1313</v>
      </c>
      <c r="C421" s="593" t="s">
        <v>242</v>
      </c>
      <c r="D421" s="605"/>
      <c r="E421" s="595"/>
    </row>
    <row r="422" spans="1:5" ht="18">
      <c r="A422" s="689" t="s">
        <v>1314</v>
      </c>
      <c r="B422" s="690" t="s">
        <v>1315</v>
      </c>
      <c r="C422" s="593" t="s">
        <v>242</v>
      </c>
      <c r="D422" s="605"/>
      <c r="E422" s="595"/>
    </row>
    <row r="423" spans="1:5" ht="18">
      <c r="A423" s="689" t="s">
        <v>1316</v>
      </c>
      <c r="B423" s="690" t="s">
        <v>1317</v>
      </c>
      <c r="C423" s="593" t="s">
        <v>242</v>
      </c>
      <c r="D423" s="605"/>
      <c r="E423" s="595"/>
    </row>
    <row r="424" spans="1:5" ht="18">
      <c r="A424" s="689" t="s">
        <v>1318</v>
      </c>
      <c r="B424" s="690" t="s">
        <v>1319</v>
      </c>
      <c r="C424" s="593" t="s">
        <v>242</v>
      </c>
      <c r="D424" s="605"/>
      <c r="E424" s="595"/>
    </row>
    <row r="425" spans="1:5" ht="18">
      <c r="A425" s="689" t="s">
        <v>1320</v>
      </c>
      <c r="B425" s="690" t="s">
        <v>1321</v>
      </c>
      <c r="C425" s="593" t="s">
        <v>242</v>
      </c>
      <c r="D425" s="605"/>
      <c r="E425" s="595"/>
    </row>
    <row r="426" spans="1:5" ht="18">
      <c r="A426" s="689" t="s">
        <v>1322</v>
      </c>
      <c r="B426" s="690" t="s">
        <v>1323</v>
      </c>
      <c r="C426" s="593" t="s">
        <v>242</v>
      </c>
      <c r="D426" s="605"/>
      <c r="E426" s="595"/>
    </row>
    <row r="427" spans="1:5" ht="18">
      <c r="A427" s="689" t="s">
        <v>1324</v>
      </c>
      <c r="B427" s="690" t="s">
        <v>1325</v>
      </c>
      <c r="C427" s="593" t="s">
        <v>242</v>
      </c>
      <c r="D427" s="605"/>
      <c r="E427" s="595"/>
    </row>
    <row r="428" spans="1:5" ht="18.75" thickBot="1">
      <c r="A428" s="693" t="s">
        <v>1326</v>
      </c>
      <c r="B428" s="694" t="s">
        <v>1327</v>
      </c>
      <c r="C428" s="593" t="s">
        <v>242</v>
      </c>
      <c r="D428" s="605"/>
      <c r="E428" s="595"/>
    </row>
    <row r="429" spans="1:5" ht="18">
      <c r="A429" s="687" t="s">
        <v>1328</v>
      </c>
      <c r="B429" s="688" t="s">
        <v>1329</v>
      </c>
      <c r="C429" s="593" t="s">
        <v>242</v>
      </c>
      <c r="D429" s="605"/>
      <c r="E429" s="595"/>
    </row>
    <row r="430" spans="1:5" ht="18">
      <c r="A430" s="689" t="s">
        <v>1330</v>
      </c>
      <c r="B430" s="690" t="s">
        <v>1331</v>
      </c>
      <c r="C430" s="593" t="s">
        <v>242</v>
      </c>
      <c r="D430" s="605"/>
      <c r="E430" s="595"/>
    </row>
    <row r="431" spans="1:5" ht="18">
      <c r="A431" s="689" t="s">
        <v>1332</v>
      </c>
      <c r="B431" s="690" t="s">
        <v>1333</v>
      </c>
      <c r="C431" s="593" t="s">
        <v>242</v>
      </c>
      <c r="D431" s="605"/>
      <c r="E431" s="595"/>
    </row>
    <row r="432" spans="1:5" ht="18">
      <c r="A432" s="689" t="s">
        <v>1334</v>
      </c>
      <c r="B432" s="690" t="s">
        <v>1335</v>
      </c>
      <c r="C432" s="593" t="s">
        <v>242</v>
      </c>
      <c r="D432" s="605"/>
      <c r="E432" s="595"/>
    </row>
    <row r="433" spans="1:5" ht="18">
      <c r="A433" s="689" t="s">
        <v>1336</v>
      </c>
      <c r="B433" s="691" t="s">
        <v>1337</v>
      </c>
      <c r="C433" s="593" t="s">
        <v>242</v>
      </c>
      <c r="D433" s="605"/>
      <c r="E433" s="595"/>
    </row>
    <row r="434" spans="1:5" ht="18">
      <c r="A434" s="689" t="s">
        <v>1338</v>
      </c>
      <c r="B434" s="690" t="s">
        <v>1339</v>
      </c>
      <c r="C434" s="593" t="s">
        <v>242</v>
      </c>
      <c r="D434" s="605"/>
      <c r="E434" s="595"/>
    </row>
    <row r="435" spans="1:5" ht="18">
      <c r="A435" s="689" t="s">
        <v>1340</v>
      </c>
      <c r="B435" s="690" t="s">
        <v>1341</v>
      </c>
      <c r="C435" s="593" t="s">
        <v>242</v>
      </c>
      <c r="D435" s="605"/>
      <c r="E435" s="595"/>
    </row>
    <row r="436" spans="1:5" ht="18">
      <c r="A436" s="689" t="s">
        <v>1342</v>
      </c>
      <c r="B436" s="690" t="s">
        <v>1343</v>
      </c>
      <c r="C436" s="593" t="s">
        <v>242</v>
      </c>
      <c r="D436" s="605"/>
      <c r="E436" s="595"/>
    </row>
    <row r="437" spans="1:5" ht="18">
      <c r="A437" s="689" t="s">
        <v>1344</v>
      </c>
      <c r="B437" s="690" t="s">
        <v>1345</v>
      </c>
      <c r="C437" s="593" t="s">
        <v>242</v>
      </c>
      <c r="D437" s="605"/>
      <c r="E437" s="595"/>
    </row>
    <row r="438" spans="1:5" ht="18">
      <c r="A438" s="689" t="s">
        <v>1346</v>
      </c>
      <c r="B438" s="690" t="s">
        <v>1347</v>
      </c>
      <c r="C438" s="593" t="s">
        <v>242</v>
      </c>
      <c r="D438" s="605"/>
      <c r="E438" s="595"/>
    </row>
    <row r="439" spans="1:5" ht="18">
      <c r="A439" s="689" t="s">
        <v>1348</v>
      </c>
      <c r="B439" s="690" t="s">
        <v>1349</v>
      </c>
      <c r="C439" s="593" t="s">
        <v>242</v>
      </c>
      <c r="D439" s="605"/>
      <c r="E439" s="595"/>
    </row>
    <row r="440" spans="1:5" ht="18.75" thickBot="1">
      <c r="A440" s="693" t="s">
        <v>1350</v>
      </c>
      <c r="B440" s="694" t="s">
        <v>1351</v>
      </c>
      <c r="C440" s="593" t="s">
        <v>242</v>
      </c>
      <c r="D440" s="605"/>
      <c r="E440" s="595"/>
    </row>
    <row r="441" spans="1:5" ht="18">
      <c r="A441" s="687" t="s">
        <v>1352</v>
      </c>
      <c r="B441" s="695" t="s">
        <v>1353</v>
      </c>
      <c r="C441" s="593" t="s">
        <v>242</v>
      </c>
      <c r="D441" s="605"/>
      <c r="E441" s="595"/>
    </row>
    <row r="442" spans="1:5" ht="18">
      <c r="A442" s="689" t="s">
        <v>1354</v>
      </c>
      <c r="B442" s="690" t="s">
        <v>1355</v>
      </c>
      <c r="C442" s="593" t="s">
        <v>242</v>
      </c>
      <c r="D442" s="605"/>
      <c r="E442" s="595"/>
    </row>
    <row r="443" spans="1:5" ht="18">
      <c r="A443" s="689" t="s">
        <v>1356</v>
      </c>
      <c r="B443" s="690" t="s">
        <v>1357</v>
      </c>
      <c r="C443" s="593" t="s">
        <v>242</v>
      </c>
      <c r="D443" s="605"/>
      <c r="E443" s="595"/>
    </row>
    <row r="444" spans="1:5" ht="18">
      <c r="A444" s="689" t="s">
        <v>1358</v>
      </c>
      <c r="B444" s="690" t="s">
        <v>1359</v>
      </c>
      <c r="C444" s="593" t="s">
        <v>242</v>
      </c>
      <c r="D444" s="605"/>
      <c r="E444" s="595"/>
    </row>
    <row r="445" spans="1:5" ht="18">
      <c r="A445" s="689" t="s">
        <v>1360</v>
      </c>
      <c r="B445" s="690" t="s">
        <v>1361</v>
      </c>
      <c r="C445" s="593" t="s">
        <v>242</v>
      </c>
      <c r="D445" s="605"/>
      <c r="E445" s="595"/>
    </row>
    <row r="446" spans="1:5" ht="18">
      <c r="A446" s="689" t="s">
        <v>1362</v>
      </c>
      <c r="B446" s="690" t="s">
        <v>1363</v>
      </c>
      <c r="C446" s="593" t="s">
        <v>242</v>
      </c>
      <c r="D446" s="605"/>
      <c r="E446" s="595"/>
    </row>
    <row r="447" spans="1:5" ht="18">
      <c r="A447" s="689" t="s">
        <v>1364</v>
      </c>
      <c r="B447" s="690" t="s">
        <v>1365</v>
      </c>
      <c r="C447" s="593" t="s">
        <v>242</v>
      </c>
      <c r="D447" s="605"/>
      <c r="E447" s="595"/>
    </row>
    <row r="448" spans="1:5" ht="18">
      <c r="A448" s="689" t="s">
        <v>1366</v>
      </c>
      <c r="B448" s="690" t="s">
        <v>1367</v>
      </c>
      <c r="C448" s="593" t="s">
        <v>242</v>
      </c>
      <c r="D448" s="605"/>
      <c r="E448" s="595"/>
    </row>
    <row r="449" spans="1:5" ht="18">
      <c r="A449" s="689" t="s">
        <v>1368</v>
      </c>
      <c r="B449" s="690" t="s">
        <v>1369</v>
      </c>
      <c r="C449" s="593" t="s">
        <v>242</v>
      </c>
      <c r="D449" s="605"/>
      <c r="E449" s="595"/>
    </row>
    <row r="450" spans="1:5" ht="18.75" thickBot="1">
      <c r="A450" s="693" t="s">
        <v>1370</v>
      </c>
      <c r="B450" s="694" t="s">
        <v>1371</v>
      </c>
      <c r="C450" s="593" t="s">
        <v>242</v>
      </c>
      <c r="D450" s="605"/>
      <c r="E450" s="595"/>
    </row>
    <row r="451" spans="1:5" ht="18">
      <c r="A451" s="687" t="s">
        <v>1372</v>
      </c>
      <c r="B451" s="688" t="s">
        <v>1373</v>
      </c>
      <c r="C451" s="593" t="s">
        <v>242</v>
      </c>
      <c r="D451" s="605"/>
      <c r="E451" s="595"/>
    </row>
    <row r="452" spans="1:5" ht="18">
      <c r="A452" s="689" t="s">
        <v>1374</v>
      </c>
      <c r="B452" s="690" t="s">
        <v>1375</v>
      </c>
      <c r="C452" s="593" t="s">
        <v>242</v>
      </c>
      <c r="D452" s="605"/>
      <c r="E452" s="595"/>
    </row>
    <row r="453" spans="1:5" ht="18">
      <c r="A453" s="689" t="s">
        <v>1376</v>
      </c>
      <c r="B453" s="690" t="s">
        <v>1377</v>
      </c>
      <c r="C453" s="593" t="s">
        <v>242</v>
      </c>
      <c r="D453" s="605"/>
      <c r="E453" s="595"/>
    </row>
    <row r="454" spans="1:5" ht="18">
      <c r="A454" s="689" t="s">
        <v>1378</v>
      </c>
      <c r="B454" s="691" t="s">
        <v>1379</v>
      </c>
      <c r="C454" s="593" t="s">
        <v>242</v>
      </c>
      <c r="D454" s="605"/>
      <c r="E454" s="595"/>
    </row>
    <row r="455" spans="1:5" ht="18">
      <c r="A455" s="689" t="s">
        <v>1380</v>
      </c>
      <c r="B455" s="690" t="s">
        <v>1381</v>
      </c>
      <c r="C455" s="593" t="s">
        <v>242</v>
      </c>
      <c r="D455" s="605"/>
      <c r="E455" s="595"/>
    </row>
    <row r="456" spans="1:5" ht="18">
      <c r="A456" s="689" t="s">
        <v>1382</v>
      </c>
      <c r="B456" s="690" t="s">
        <v>1383</v>
      </c>
      <c r="C456" s="593" t="s">
        <v>242</v>
      </c>
      <c r="D456" s="605"/>
      <c r="E456" s="595"/>
    </row>
    <row r="457" spans="1:5" ht="18">
      <c r="A457" s="689" t="s">
        <v>1384</v>
      </c>
      <c r="B457" s="690" t="s">
        <v>1385</v>
      </c>
      <c r="C457" s="593" t="s">
        <v>242</v>
      </c>
      <c r="D457" s="605"/>
      <c r="E457" s="595"/>
    </row>
    <row r="458" spans="1:5" ht="18">
      <c r="A458" s="689" t="s">
        <v>1386</v>
      </c>
      <c r="B458" s="690" t="s">
        <v>1387</v>
      </c>
      <c r="C458" s="593" t="s">
        <v>242</v>
      </c>
      <c r="D458" s="605"/>
      <c r="E458" s="595"/>
    </row>
    <row r="459" spans="1:5" ht="18">
      <c r="A459" s="689" t="s">
        <v>1388</v>
      </c>
      <c r="B459" s="690" t="s">
        <v>1389</v>
      </c>
      <c r="C459" s="593" t="s">
        <v>242</v>
      </c>
      <c r="D459" s="605"/>
      <c r="E459" s="595"/>
    </row>
    <row r="460" spans="1:5" ht="18">
      <c r="A460" s="689" t="s">
        <v>1390</v>
      </c>
      <c r="B460" s="690" t="s">
        <v>1391</v>
      </c>
      <c r="C460" s="593" t="s">
        <v>242</v>
      </c>
      <c r="D460" s="605"/>
      <c r="E460" s="595"/>
    </row>
    <row r="461" spans="1:5" ht="18.75" thickBot="1">
      <c r="A461" s="693" t="s">
        <v>1392</v>
      </c>
      <c r="B461" s="694" t="s">
        <v>1393</v>
      </c>
      <c r="C461" s="593" t="s">
        <v>242</v>
      </c>
      <c r="D461" s="605"/>
      <c r="E461" s="595"/>
    </row>
    <row r="462" spans="1:5" ht="18">
      <c r="A462" s="687" t="s">
        <v>1394</v>
      </c>
      <c r="B462" s="688" t="s">
        <v>1395</v>
      </c>
      <c r="C462" s="593" t="s">
        <v>242</v>
      </c>
      <c r="D462" s="605"/>
      <c r="E462" s="595"/>
    </row>
    <row r="463" spans="1:5" ht="18">
      <c r="A463" s="689" t="s">
        <v>1396</v>
      </c>
      <c r="B463" s="690" t="s">
        <v>1397</v>
      </c>
      <c r="C463" s="593" t="s">
        <v>242</v>
      </c>
      <c r="D463" s="605"/>
      <c r="E463" s="595"/>
    </row>
    <row r="464" spans="1:5" ht="18">
      <c r="A464" s="689" t="s">
        <v>1398</v>
      </c>
      <c r="B464" s="691" t="s">
        <v>1399</v>
      </c>
      <c r="C464" s="593" t="s">
        <v>242</v>
      </c>
      <c r="D464" s="605"/>
      <c r="E464" s="595"/>
    </row>
    <row r="465" spans="1:5" ht="18">
      <c r="A465" s="689" t="s">
        <v>1400</v>
      </c>
      <c r="B465" s="690" t="s">
        <v>1401</v>
      </c>
      <c r="C465" s="593" t="s">
        <v>242</v>
      </c>
      <c r="D465" s="605"/>
      <c r="E465" s="595"/>
    </row>
    <row r="466" spans="1:5" ht="18">
      <c r="A466" s="689" t="s">
        <v>1402</v>
      </c>
      <c r="B466" s="690" t="s">
        <v>1403</v>
      </c>
      <c r="C466" s="593" t="s">
        <v>242</v>
      </c>
      <c r="D466" s="605"/>
      <c r="E466" s="595"/>
    </row>
    <row r="467" spans="1:5" ht="18">
      <c r="A467" s="689" t="s">
        <v>1404</v>
      </c>
      <c r="B467" s="690" t="s">
        <v>1405</v>
      </c>
      <c r="C467" s="593" t="s">
        <v>242</v>
      </c>
      <c r="D467" s="605"/>
      <c r="E467" s="595"/>
    </row>
    <row r="468" spans="1:5" ht="18">
      <c r="A468" s="689" t="s">
        <v>1406</v>
      </c>
      <c r="B468" s="690" t="s">
        <v>1407</v>
      </c>
      <c r="C468" s="593" t="s">
        <v>242</v>
      </c>
      <c r="D468" s="605"/>
      <c r="E468" s="595"/>
    </row>
    <row r="469" spans="1:5" ht="18">
      <c r="A469" s="689" t="s">
        <v>1408</v>
      </c>
      <c r="B469" s="690" t="s">
        <v>1409</v>
      </c>
      <c r="C469" s="593" t="s">
        <v>242</v>
      </c>
      <c r="D469" s="605"/>
      <c r="E469" s="595"/>
    </row>
    <row r="470" spans="1:5" ht="18">
      <c r="A470" s="689" t="s">
        <v>1410</v>
      </c>
      <c r="B470" s="690" t="s">
        <v>1411</v>
      </c>
      <c r="C470" s="593" t="s">
        <v>242</v>
      </c>
      <c r="D470" s="605"/>
      <c r="E470" s="595"/>
    </row>
    <row r="471" spans="1:5" ht="18.75" thickBot="1">
      <c r="A471" s="693" t="s">
        <v>1412</v>
      </c>
      <c r="B471" s="694" t="s">
        <v>1413</v>
      </c>
      <c r="C471" s="593" t="s">
        <v>242</v>
      </c>
      <c r="D471" s="605"/>
      <c r="E471" s="595"/>
    </row>
    <row r="472" spans="1:5" ht="18">
      <c r="A472" s="687" t="s">
        <v>1414</v>
      </c>
      <c r="B472" s="695" t="s">
        <v>1415</v>
      </c>
      <c r="C472" s="593" t="s">
        <v>242</v>
      </c>
      <c r="D472" s="605"/>
      <c r="E472" s="595"/>
    </row>
    <row r="473" spans="1:5" ht="18">
      <c r="A473" s="689" t="s">
        <v>1416</v>
      </c>
      <c r="B473" s="690" t="s">
        <v>1417</v>
      </c>
      <c r="C473" s="593" t="s">
        <v>242</v>
      </c>
      <c r="D473" s="605"/>
      <c r="E473" s="595"/>
    </row>
    <row r="474" spans="1:5" ht="18">
      <c r="A474" s="689" t="s">
        <v>1418</v>
      </c>
      <c r="B474" s="690" t="s">
        <v>1419</v>
      </c>
      <c r="C474" s="593" t="s">
        <v>242</v>
      </c>
      <c r="D474" s="605"/>
      <c r="E474" s="595"/>
    </row>
    <row r="475" spans="1:5" ht="18.75" thickBot="1">
      <c r="A475" s="693" t="s">
        <v>1420</v>
      </c>
      <c r="B475" s="694" t="s">
        <v>1421</v>
      </c>
      <c r="C475" s="593" t="s">
        <v>242</v>
      </c>
      <c r="D475" s="605"/>
      <c r="E475" s="595"/>
    </row>
    <row r="476" spans="1:5" ht="18">
      <c r="A476" s="687" t="s">
        <v>1422</v>
      </c>
      <c r="B476" s="688" t="s">
        <v>1423</v>
      </c>
      <c r="C476" s="593" t="s">
        <v>242</v>
      </c>
      <c r="D476" s="605"/>
      <c r="E476" s="595"/>
    </row>
    <row r="477" spans="1:5" ht="18">
      <c r="A477" s="689" t="s">
        <v>1424</v>
      </c>
      <c r="B477" s="690" t="s">
        <v>1425</v>
      </c>
      <c r="C477" s="593" t="s">
        <v>242</v>
      </c>
      <c r="D477" s="605"/>
      <c r="E477" s="595"/>
    </row>
    <row r="478" spans="1:5" ht="18">
      <c r="A478" s="689" t="s">
        <v>1426</v>
      </c>
      <c r="B478" s="691" t="s">
        <v>1427</v>
      </c>
      <c r="C478" s="593" t="s">
        <v>242</v>
      </c>
      <c r="D478" s="605"/>
      <c r="E478" s="595"/>
    </row>
    <row r="479" spans="1:5" ht="18">
      <c r="A479" s="689" t="s">
        <v>1428</v>
      </c>
      <c r="B479" s="690" t="s">
        <v>1429</v>
      </c>
      <c r="C479" s="593" t="s">
        <v>242</v>
      </c>
      <c r="D479" s="605"/>
      <c r="E479" s="595"/>
    </row>
    <row r="480" spans="1:5" ht="18">
      <c r="A480" s="689" t="s">
        <v>1430</v>
      </c>
      <c r="B480" s="690" t="s">
        <v>1431</v>
      </c>
      <c r="C480" s="593" t="s">
        <v>242</v>
      </c>
      <c r="D480" s="605"/>
      <c r="E480" s="595"/>
    </row>
    <row r="481" spans="1:5" ht="18">
      <c r="A481" s="689" t="s">
        <v>1432</v>
      </c>
      <c r="B481" s="690" t="s">
        <v>1433</v>
      </c>
      <c r="C481" s="593" t="s">
        <v>242</v>
      </c>
      <c r="D481" s="605"/>
      <c r="E481" s="595"/>
    </row>
    <row r="482" spans="1:5" ht="18">
      <c r="A482" s="689" t="s">
        <v>1434</v>
      </c>
      <c r="B482" s="690" t="s">
        <v>1435</v>
      </c>
      <c r="C482" s="593" t="s">
        <v>242</v>
      </c>
      <c r="D482" s="605"/>
      <c r="E482" s="595"/>
    </row>
    <row r="483" spans="1:5" ht="18.75" thickBot="1">
      <c r="A483" s="693" t="s">
        <v>1436</v>
      </c>
      <c r="B483" s="694" t="s">
        <v>1437</v>
      </c>
      <c r="C483" s="593" t="s">
        <v>242</v>
      </c>
      <c r="D483" s="605"/>
      <c r="E483" s="595"/>
    </row>
    <row r="484" spans="1:5" ht="18">
      <c r="A484" s="687" t="s">
        <v>1438</v>
      </c>
      <c r="B484" s="688" t="s">
        <v>1439</v>
      </c>
      <c r="C484" s="593" t="s">
        <v>242</v>
      </c>
      <c r="D484" s="605"/>
      <c r="E484" s="595"/>
    </row>
    <row r="485" spans="1:5" ht="18">
      <c r="A485" s="689" t="s">
        <v>1440</v>
      </c>
      <c r="B485" s="690" t="s">
        <v>1441</v>
      </c>
      <c r="C485" s="593" t="s">
        <v>242</v>
      </c>
      <c r="D485" s="605"/>
      <c r="E485" s="595"/>
    </row>
    <row r="486" spans="1:5" ht="18">
      <c r="A486" s="689" t="s">
        <v>1442</v>
      </c>
      <c r="B486" s="690" t="s">
        <v>1443</v>
      </c>
      <c r="C486" s="593" t="s">
        <v>242</v>
      </c>
      <c r="D486" s="605"/>
      <c r="E486" s="595"/>
    </row>
    <row r="487" spans="1:5" ht="18">
      <c r="A487" s="689" t="s">
        <v>1444</v>
      </c>
      <c r="B487" s="690" t="s">
        <v>1445</v>
      </c>
      <c r="C487" s="593" t="s">
        <v>242</v>
      </c>
      <c r="D487" s="605"/>
      <c r="E487" s="595"/>
    </row>
    <row r="488" spans="1:5" ht="18">
      <c r="A488" s="689" t="s">
        <v>1446</v>
      </c>
      <c r="B488" s="691" t="s">
        <v>1447</v>
      </c>
      <c r="C488" s="593" t="s">
        <v>242</v>
      </c>
      <c r="D488" s="605"/>
      <c r="E488" s="595"/>
    </row>
    <row r="489" spans="1:5" ht="18">
      <c r="A489" s="689" t="s">
        <v>1448</v>
      </c>
      <c r="B489" s="690" t="s">
        <v>1449</v>
      </c>
      <c r="C489" s="593" t="s">
        <v>242</v>
      </c>
      <c r="D489" s="605"/>
      <c r="E489" s="595"/>
    </row>
    <row r="490" spans="1:5" ht="18.75" thickBot="1">
      <c r="A490" s="693" t="s">
        <v>507</v>
      </c>
      <c r="B490" s="694" t="s">
        <v>508</v>
      </c>
      <c r="C490" s="593" t="s">
        <v>242</v>
      </c>
      <c r="D490" s="605"/>
      <c r="E490" s="595"/>
    </row>
    <row r="491" spans="1:5" ht="18">
      <c r="A491" s="687" t="s">
        <v>509</v>
      </c>
      <c r="B491" s="688" t="s">
        <v>510</v>
      </c>
      <c r="C491" s="593" t="s">
        <v>242</v>
      </c>
      <c r="D491" s="605"/>
      <c r="E491" s="595"/>
    </row>
    <row r="492" spans="1:5" ht="18">
      <c r="A492" s="689" t="s">
        <v>511</v>
      </c>
      <c r="B492" s="690" t="s">
        <v>512</v>
      </c>
      <c r="C492" s="593" t="s">
        <v>242</v>
      </c>
      <c r="D492" s="605"/>
      <c r="E492" s="595"/>
    </row>
    <row r="493" spans="1:5" ht="18">
      <c r="A493" s="689" t="s">
        <v>513</v>
      </c>
      <c r="B493" s="690" t="s">
        <v>514</v>
      </c>
      <c r="C493" s="593" t="s">
        <v>242</v>
      </c>
      <c r="D493" s="605"/>
      <c r="E493" s="595"/>
    </row>
    <row r="494" spans="1:5" ht="18">
      <c r="A494" s="689" t="s">
        <v>515</v>
      </c>
      <c r="B494" s="690" t="s">
        <v>516</v>
      </c>
      <c r="C494" s="593" t="s">
        <v>242</v>
      </c>
      <c r="D494" s="605"/>
      <c r="E494" s="595"/>
    </row>
    <row r="495" spans="1:5" ht="18">
      <c r="A495" s="689" t="s">
        <v>517</v>
      </c>
      <c r="B495" s="691" t="s">
        <v>518</v>
      </c>
      <c r="C495" s="593" t="s">
        <v>242</v>
      </c>
      <c r="D495" s="605"/>
      <c r="E495" s="595"/>
    </row>
    <row r="496" spans="1:5" ht="18">
      <c r="A496" s="689" t="s">
        <v>519</v>
      </c>
      <c r="B496" s="690" t="s">
        <v>520</v>
      </c>
      <c r="C496" s="593" t="s">
        <v>242</v>
      </c>
      <c r="D496" s="605"/>
      <c r="E496" s="595"/>
    </row>
    <row r="497" spans="1:5" ht="18">
      <c r="A497" s="689" t="s">
        <v>521</v>
      </c>
      <c r="B497" s="690" t="s">
        <v>522</v>
      </c>
      <c r="C497" s="593" t="s">
        <v>242</v>
      </c>
      <c r="D497" s="605"/>
      <c r="E497" s="595"/>
    </row>
    <row r="498" spans="1:5" ht="18">
      <c r="A498" s="689" t="s">
        <v>523</v>
      </c>
      <c r="B498" s="690" t="s">
        <v>524</v>
      </c>
      <c r="C498" s="593" t="s">
        <v>242</v>
      </c>
      <c r="D498" s="605"/>
      <c r="E498" s="595"/>
    </row>
    <row r="499" spans="1:5" ht="18.75" thickBot="1">
      <c r="A499" s="693" t="s">
        <v>525</v>
      </c>
      <c r="B499" s="694" t="s">
        <v>526</v>
      </c>
      <c r="C499" s="593" t="s">
        <v>242</v>
      </c>
      <c r="D499" s="605"/>
      <c r="E499" s="595"/>
    </row>
    <row r="500" spans="1:5" ht="18">
      <c r="A500" s="687" t="s">
        <v>527</v>
      </c>
      <c r="B500" s="688" t="s">
        <v>528</v>
      </c>
      <c r="C500" s="593" t="s">
        <v>242</v>
      </c>
      <c r="D500" s="605"/>
      <c r="E500" s="595"/>
    </row>
    <row r="501" spans="1:5" ht="18">
      <c r="A501" s="689" t="s">
        <v>529</v>
      </c>
      <c r="B501" s="690" t="s">
        <v>530</v>
      </c>
      <c r="C501" s="593" t="s">
        <v>242</v>
      </c>
      <c r="D501" s="605"/>
      <c r="E501" s="595"/>
    </row>
    <row r="502" spans="1:5" ht="18">
      <c r="A502" s="689" t="s">
        <v>531</v>
      </c>
      <c r="B502" s="691" t="s">
        <v>532</v>
      </c>
      <c r="C502" s="593" t="s">
        <v>242</v>
      </c>
      <c r="D502" s="605"/>
      <c r="E502" s="595"/>
    </row>
    <row r="503" spans="1:5" ht="18">
      <c r="A503" s="689" t="s">
        <v>533</v>
      </c>
      <c r="B503" s="690" t="s">
        <v>534</v>
      </c>
      <c r="C503" s="593" t="s">
        <v>242</v>
      </c>
      <c r="D503" s="605"/>
      <c r="E503" s="595"/>
    </row>
    <row r="504" spans="1:5" ht="18">
      <c r="A504" s="689" t="s">
        <v>535</v>
      </c>
      <c r="B504" s="690" t="s">
        <v>536</v>
      </c>
      <c r="C504" s="593" t="s">
        <v>242</v>
      </c>
      <c r="D504" s="605"/>
      <c r="E504" s="595"/>
    </row>
    <row r="505" spans="1:5" ht="18">
      <c r="A505" s="689" t="s">
        <v>537</v>
      </c>
      <c r="B505" s="690" t="s">
        <v>538</v>
      </c>
      <c r="C505" s="593" t="s">
        <v>242</v>
      </c>
      <c r="D505" s="605"/>
      <c r="E505" s="595"/>
    </row>
    <row r="506" spans="1:5" ht="18">
      <c r="A506" s="689" t="s">
        <v>539</v>
      </c>
      <c r="B506" s="690" t="s">
        <v>540</v>
      </c>
      <c r="C506" s="593" t="s">
        <v>242</v>
      </c>
      <c r="D506" s="605"/>
      <c r="E506" s="595"/>
    </row>
    <row r="507" spans="1:5" ht="18.75" thickBot="1">
      <c r="A507" s="693" t="s">
        <v>541</v>
      </c>
      <c r="B507" s="694" t="s">
        <v>542</v>
      </c>
      <c r="C507" s="593" t="s">
        <v>242</v>
      </c>
      <c r="D507" s="605"/>
      <c r="E507" s="595"/>
    </row>
    <row r="508" spans="1:5" ht="18">
      <c r="A508" s="687" t="s">
        <v>543</v>
      </c>
      <c r="B508" s="688" t="s">
        <v>544</v>
      </c>
      <c r="C508" s="593" t="s">
        <v>242</v>
      </c>
      <c r="D508" s="605"/>
      <c r="E508" s="595"/>
    </row>
    <row r="509" spans="1:5" ht="18">
      <c r="A509" s="689" t="s">
        <v>545</v>
      </c>
      <c r="B509" s="690" t="s">
        <v>546</v>
      </c>
      <c r="C509" s="593" t="s">
        <v>242</v>
      </c>
      <c r="D509" s="605"/>
      <c r="E509" s="595"/>
    </row>
    <row r="510" spans="1:5" ht="18">
      <c r="A510" s="689" t="s">
        <v>547</v>
      </c>
      <c r="B510" s="690" t="s">
        <v>548</v>
      </c>
      <c r="C510" s="593" t="s">
        <v>242</v>
      </c>
      <c r="D510" s="605"/>
      <c r="E510" s="595"/>
    </row>
    <row r="511" spans="1:5" ht="18">
      <c r="A511" s="689" t="s">
        <v>549</v>
      </c>
      <c r="B511" s="690" t="s">
        <v>550</v>
      </c>
      <c r="C511" s="593" t="s">
        <v>242</v>
      </c>
      <c r="D511" s="605"/>
      <c r="E511" s="595"/>
    </row>
    <row r="512" spans="1:5" ht="18">
      <c r="A512" s="689" t="s">
        <v>551</v>
      </c>
      <c r="B512" s="690" t="s">
        <v>552</v>
      </c>
      <c r="C512" s="593" t="s">
        <v>242</v>
      </c>
      <c r="D512" s="605"/>
      <c r="E512" s="595"/>
    </row>
    <row r="513" spans="1:5" ht="18">
      <c r="A513" s="689" t="s">
        <v>553</v>
      </c>
      <c r="B513" s="690" t="s">
        <v>554</v>
      </c>
      <c r="C513" s="593" t="s">
        <v>242</v>
      </c>
      <c r="D513" s="605"/>
      <c r="E513" s="595"/>
    </row>
    <row r="514" spans="1:5" ht="18">
      <c r="A514" s="689" t="s">
        <v>555</v>
      </c>
      <c r="B514" s="690" t="s">
        <v>556</v>
      </c>
      <c r="C514" s="593" t="s">
        <v>242</v>
      </c>
      <c r="D514" s="605"/>
      <c r="E514" s="595"/>
    </row>
    <row r="515" spans="1:5" ht="18">
      <c r="A515" s="689" t="s">
        <v>557</v>
      </c>
      <c r="B515" s="690" t="s">
        <v>558</v>
      </c>
      <c r="C515" s="593" t="s">
        <v>242</v>
      </c>
      <c r="D515" s="605"/>
      <c r="E515" s="595"/>
    </row>
    <row r="516" spans="1:5" ht="18">
      <c r="A516" s="689" t="s">
        <v>559</v>
      </c>
      <c r="B516" s="691" t="s">
        <v>560</v>
      </c>
      <c r="C516" s="593" t="s">
        <v>242</v>
      </c>
      <c r="D516" s="605"/>
      <c r="E516" s="595"/>
    </row>
    <row r="517" spans="1:5" ht="18">
      <c r="A517" s="689" t="s">
        <v>561</v>
      </c>
      <c r="B517" s="690" t="s">
        <v>562</v>
      </c>
      <c r="C517" s="593" t="s">
        <v>242</v>
      </c>
      <c r="D517" s="605"/>
      <c r="E517" s="595"/>
    </row>
    <row r="518" spans="1:5" ht="18.75" thickBot="1">
      <c r="A518" s="693" t="s">
        <v>563</v>
      </c>
      <c r="B518" s="694" t="s">
        <v>564</v>
      </c>
      <c r="C518" s="593" t="s">
        <v>242</v>
      </c>
      <c r="D518" s="605"/>
      <c r="E518" s="595"/>
    </row>
    <row r="519" spans="1:5" ht="18">
      <c r="A519" s="687" t="s">
        <v>565</v>
      </c>
      <c r="B519" s="688" t="s">
        <v>566</v>
      </c>
      <c r="C519" s="593" t="s">
        <v>242</v>
      </c>
      <c r="D519" s="605"/>
      <c r="E519" s="595"/>
    </row>
    <row r="520" spans="1:5" ht="18">
      <c r="A520" s="689" t="s">
        <v>567</v>
      </c>
      <c r="B520" s="690" t="s">
        <v>568</v>
      </c>
      <c r="C520" s="593" t="s">
        <v>242</v>
      </c>
      <c r="D520" s="605"/>
      <c r="E520" s="595"/>
    </row>
    <row r="521" spans="1:5" ht="18">
      <c r="A521" s="689" t="s">
        <v>569</v>
      </c>
      <c r="B521" s="690" t="s">
        <v>570</v>
      </c>
      <c r="C521" s="593" t="s">
        <v>242</v>
      </c>
      <c r="D521" s="605"/>
      <c r="E521" s="595"/>
    </row>
    <row r="522" spans="1:5" ht="18">
      <c r="A522" s="689" t="s">
        <v>571</v>
      </c>
      <c r="B522" s="690" t="s">
        <v>572</v>
      </c>
      <c r="C522" s="593" t="s">
        <v>242</v>
      </c>
      <c r="D522" s="605"/>
      <c r="E522" s="595"/>
    </row>
    <row r="523" spans="1:5" ht="18">
      <c r="A523" s="689" t="s">
        <v>573</v>
      </c>
      <c r="B523" s="690" t="s">
        <v>574</v>
      </c>
      <c r="C523" s="593" t="s">
        <v>242</v>
      </c>
      <c r="D523" s="605"/>
      <c r="E523" s="595"/>
    </row>
    <row r="524" spans="1:5" ht="18">
      <c r="A524" s="689" t="s">
        <v>575</v>
      </c>
      <c r="B524" s="691" t="s">
        <v>576</v>
      </c>
      <c r="C524" s="593" t="s">
        <v>242</v>
      </c>
      <c r="D524" s="605"/>
      <c r="E524" s="595"/>
    </row>
    <row r="525" spans="1:5" ht="18">
      <c r="A525" s="689" t="s">
        <v>577</v>
      </c>
      <c r="B525" s="690" t="s">
        <v>578</v>
      </c>
      <c r="C525" s="593" t="s">
        <v>242</v>
      </c>
      <c r="D525" s="605"/>
      <c r="E525" s="595"/>
    </row>
    <row r="526" spans="1:5" ht="18">
      <c r="A526" s="689" t="s">
        <v>579</v>
      </c>
      <c r="B526" s="690" t="s">
        <v>580</v>
      </c>
      <c r="C526" s="593" t="s">
        <v>242</v>
      </c>
      <c r="D526" s="605"/>
      <c r="E526" s="595"/>
    </row>
    <row r="527" spans="1:5" ht="18">
      <c r="A527" s="689" t="s">
        <v>581</v>
      </c>
      <c r="B527" s="690" t="s">
        <v>582</v>
      </c>
      <c r="C527" s="593" t="s">
        <v>242</v>
      </c>
      <c r="D527" s="605"/>
      <c r="E527" s="595"/>
    </row>
    <row r="528" spans="1:5" ht="18">
      <c r="A528" s="689" t="s">
        <v>583</v>
      </c>
      <c r="B528" s="690" t="s">
        <v>584</v>
      </c>
      <c r="C528" s="593" t="s">
        <v>242</v>
      </c>
      <c r="D528" s="605"/>
      <c r="E528" s="595"/>
    </row>
    <row r="529" spans="1:5" ht="18">
      <c r="A529" s="850" t="s">
        <v>585</v>
      </c>
      <c r="B529" s="851" t="s">
        <v>586</v>
      </c>
      <c r="C529" s="593" t="s">
        <v>242</v>
      </c>
      <c r="D529" s="605"/>
      <c r="E529" s="595"/>
    </row>
    <row r="530" spans="1:5" ht="18.75" thickBot="1">
      <c r="A530" s="850" t="s">
        <v>1840</v>
      </c>
      <c r="B530" s="852" t="s">
        <v>1839</v>
      </c>
      <c r="C530" s="593"/>
      <c r="D530" s="605"/>
      <c r="E530" s="595"/>
    </row>
    <row r="531" spans="1:5" ht="18">
      <c r="A531" s="853" t="s">
        <v>587</v>
      </c>
      <c r="B531" s="854" t="s">
        <v>588</v>
      </c>
      <c r="C531" s="593" t="s">
        <v>242</v>
      </c>
      <c r="D531" s="605"/>
      <c r="E531" s="595"/>
    </row>
    <row r="532" spans="1:5" ht="18">
      <c r="A532" s="696" t="s">
        <v>589</v>
      </c>
      <c r="B532" s="697" t="s">
        <v>590</v>
      </c>
      <c r="C532" s="593" t="s">
        <v>242</v>
      </c>
      <c r="D532" s="605"/>
      <c r="E532" s="595"/>
    </row>
    <row r="533" spans="1:5" ht="18">
      <c r="A533" s="689" t="s">
        <v>591</v>
      </c>
      <c r="B533" s="690" t="s">
        <v>592</v>
      </c>
      <c r="C533" s="593" t="s">
        <v>242</v>
      </c>
      <c r="D533" s="605"/>
      <c r="E533" s="595"/>
    </row>
    <row r="534" spans="1:5" ht="18">
      <c r="A534" s="689" t="s">
        <v>593</v>
      </c>
      <c r="B534" s="691" t="s">
        <v>594</v>
      </c>
      <c r="C534" s="593" t="s">
        <v>242</v>
      </c>
      <c r="D534" s="605"/>
      <c r="E534" s="595"/>
    </row>
    <row r="535" spans="1:5" ht="18">
      <c r="A535" s="689" t="s">
        <v>595</v>
      </c>
      <c r="B535" s="690" t="s">
        <v>596</v>
      </c>
      <c r="C535" s="593" t="s">
        <v>242</v>
      </c>
      <c r="D535" s="605"/>
      <c r="E535" s="595"/>
    </row>
    <row r="536" spans="1:5" ht="18.75" thickBot="1">
      <c r="A536" s="693" t="s">
        <v>597</v>
      </c>
      <c r="B536" s="694" t="s">
        <v>598</v>
      </c>
      <c r="C536" s="593" t="s">
        <v>242</v>
      </c>
      <c r="D536" s="605"/>
      <c r="E536" s="595"/>
    </row>
    <row r="537" spans="1:5" ht="18">
      <c r="A537" s="696" t="s">
        <v>599</v>
      </c>
      <c r="B537" s="697" t="s">
        <v>600</v>
      </c>
      <c r="C537" s="593" t="s">
        <v>242</v>
      </c>
      <c r="D537" s="605"/>
      <c r="E537" s="595"/>
    </row>
    <row r="538" spans="1:5" ht="18">
      <c r="A538" s="689" t="s">
        <v>601</v>
      </c>
      <c r="B538" s="690" t="s">
        <v>602</v>
      </c>
      <c r="C538" s="593" t="s">
        <v>242</v>
      </c>
      <c r="D538" s="605"/>
      <c r="E538" s="595"/>
    </row>
    <row r="539" spans="1:5" ht="18">
      <c r="A539" s="689" t="s">
        <v>603</v>
      </c>
      <c r="B539" s="690" t="s">
        <v>604</v>
      </c>
      <c r="C539" s="593" t="s">
        <v>242</v>
      </c>
      <c r="D539" s="605"/>
      <c r="E539" s="595"/>
    </row>
    <row r="540" spans="1:5" ht="18">
      <c r="A540" s="689" t="s">
        <v>605</v>
      </c>
      <c r="B540" s="690" t="s">
        <v>606</v>
      </c>
      <c r="C540" s="593" t="s">
        <v>242</v>
      </c>
      <c r="D540" s="605"/>
      <c r="E540" s="595"/>
    </row>
    <row r="541" spans="1:5" ht="18">
      <c r="A541" s="689" t="s">
        <v>607</v>
      </c>
      <c r="B541" s="690" t="s">
        <v>608</v>
      </c>
      <c r="C541" s="593" t="s">
        <v>242</v>
      </c>
      <c r="D541" s="605"/>
      <c r="E541" s="595"/>
    </row>
    <row r="542" spans="1:5" ht="18">
      <c r="A542" s="689" t="s">
        <v>609</v>
      </c>
      <c r="B542" s="690" t="s">
        <v>610</v>
      </c>
      <c r="C542" s="593" t="s">
        <v>242</v>
      </c>
      <c r="D542" s="605"/>
      <c r="E542" s="595"/>
    </row>
    <row r="543" spans="1:5" ht="18">
      <c r="A543" s="689" t="s">
        <v>611</v>
      </c>
      <c r="B543" s="690" t="s">
        <v>612</v>
      </c>
      <c r="C543" s="593" t="s">
        <v>242</v>
      </c>
      <c r="D543" s="605"/>
      <c r="E543" s="595"/>
    </row>
    <row r="544" spans="1:5" ht="18">
      <c r="A544" s="689" t="s">
        <v>613</v>
      </c>
      <c r="B544" s="691" t="s">
        <v>614</v>
      </c>
      <c r="C544" s="593" t="s">
        <v>242</v>
      </c>
      <c r="D544" s="605"/>
      <c r="E544" s="595"/>
    </row>
    <row r="545" spans="1:5" ht="18">
      <c r="A545" s="689" t="s">
        <v>615</v>
      </c>
      <c r="B545" s="690" t="s">
        <v>616</v>
      </c>
      <c r="C545" s="593" t="s">
        <v>242</v>
      </c>
      <c r="D545" s="605"/>
      <c r="E545" s="595"/>
    </row>
    <row r="546" spans="1:5" ht="18">
      <c r="A546" s="689" t="s">
        <v>617</v>
      </c>
      <c r="B546" s="690" t="s">
        <v>618</v>
      </c>
      <c r="C546" s="593" t="s">
        <v>242</v>
      </c>
      <c r="D546" s="605"/>
      <c r="E546" s="595"/>
    </row>
    <row r="547" spans="1:5" ht="18.75" thickBot="1">
      <c r="A547" s="698" t="s">
        <v>619</v>
      </c>
      <c r="B547" s="694" t="s">
        <v>620</v>
      </c>
      <c r="C547" s="593" t="s">
        <v>242</v>
      </c>
      <c r="D547" s="606"/>
      <c r="E547" s="595"/>
    </row>
    <row r="548" spans="1:5" ht="18">
      <c r="A548" s="696" t="s">
        <v>621</v>
      </c>
      <c r="B548" s="697" t="s">
        <v>622</v>
      </c>
      <c r="C548" s="593" t="s">
        <v>242</v>
      </c>
      <c r="D548" s="605"/>
      <c r="E548" s="595"/>
    </row>
    <row r="549" spans="1:5" ht="18">
      <c r="A549" s="689" t="s">
        <v>623</v>
      </c>
      <c r="B549" s="690" t="s">
        <v>624</v>
      </c>
      <c r="C549" s="593" t="s">
        <v>242</v>
      </c>
      <c r="D549" s="605"/>
      <c r="E549" s="595"/>
    </row>
    <row r="550" spans="1:5" ht="18">
      <c r="A550" s="689" t="s">
        <v>625</v>
      </c>
      <c r="B550" s="690" t="s">
        <v>626</v>
      </c>
      <c r="C550" s="593" t="s">
        <v>242</v>
      </c>
      <c r="D550" s="605"/>
      <c r="E550" s="595"/>
    </row>
    <row r="551" spans="1:5" ht="18">
      <c r="A551" s="689" t="s">
        <v>627</v>
      </c>
      <c r="B551" s="690" t="s">
        <v>628</v>
      </c>
      <c r="C551" s="593" t="s">
        <v>242</v>
      </c>
      <c r="D551" s="605"/>
      <c r="E551" s="595"/>
    </row>
    <row r="552" spans="1:5" ht="18">
      <c r="A552" s="689" t="s">
        <v>629</v>
      </c>
      <c r="B552" s="690" t="s">
        <v>630</v>
      </c>
      <c r="C552" s="593" t="s">
        <v>242</v>
      </c>
      <c r="D552" s="605"/>
      <c r="E552" s="595"/>
    </row>
    <row r="553" spans="1:5" ht="18">
      <c r="A553" s="689" t="s">
        <v>631</v>
      </c>
      <c r="B553" s="690" t="s">
        <v>632</v>
      </c>
      <c r="C553" s="593" t="s">
        <v>242</v>
      </c>
      <c r="D553" s="605"/>
      <c r="E553" s="595"/>
    </row>
    <row r="554" spans="1:5" ht="18">
      <c r="A554" s="689" t="s">
        <v>633</v>
      </c>
      <c r="B554" s="690" t="s">
        <v>634</v>
      </c>
      <c r="C554" s="593" t="s">
        <v>242</v>
      </c>
      <c r="D554" s="605"/>
      <c r="E554" s="595"/>
    </row>
    <row r="555" spans="1:5" ht="18">
      <c r="A555" s="689" t="s">
        <v>635</v>
      </c>
      <c r="B555" s="690" t="s">
        <v>636</v>
      </c>
      <c r="C555" s="593" t="s">
        <v>242</v>
      </c>
      <c r="D555" s="605"/>
      <c r="E555" s="595"/>
    </row>
    <row r="556" spans="1:5" ht="18">
      <c r="A556" s="689" t="s">
        <v>637</v>
      </c>
      <c r="B556" s="691" t="s">
        <v>638</v>
      </c>
      <c r="C556" s="593" t="s">
        <v>242</v>
      </c>
      <c r="D556" s="605"/>
      <c r="E556" s="595"/>
    </row>
    <row r="557" spans="1:5" ht="18">
      <c r="A557" s="689" t="s">
        <v>639</v>
      </c>
      <c r="B557" s="690" t="s">
        <v>640</v>
      </c>
      <c r="C557" s="593" t="s">
        <v>242</v>
      </c>
      <c r="D557" s="605"/>
      <c r="E557" s="595"/>
    </row>
    <row r="558" spans="1:5" ht="18">
      <c r="A558" s="689" t="s">
        <v>641</v>
      </c>
      <c r="B558" s="690" t="s">
        <v>642</v>
      </c>
      <c r="C558" s="593" t="s">
        <v>242</v>
      </c>
      <c r="D558" s="605"/>
      <c r="E558" s="595"/>
    </row>
    <row r="559" spans="1:5" ht="18">
      <c r="A559" s="689" t="s">
        <v>643</v>
      </c>
      <c r="B559" s="690" t="s">
        <v>644</v>
      </c>
      <c r="C559" s="593" t="s">
        <v>242</v>
      </c>
      <c r="D559" s="605"/>
      <c r="E559" s="595"/>
    </row>
    <row r="560" spans="1:5" ht="18">
      <c r="A560" s="689" t="s">
        <v>645</v>
      </c>
      <c r="B560" s="690" t="s">
        <v>646</v>
      </c>
      <c r="C560" s="593" t="s">
        <v>242</v>
      </c>
      <c r="D560" s="605"/>
      <c r="E560" s="595"/>
    </row>
    <row r="561" spans="1:5" ht="18">
      <c r="A561" s="689" t="s">
        <v>647</v>
      </c>
      <c r="B561" s="690" t="s">
        <v>648</v>
      </c>
      <c r="C561" s="593" t="s">
        <v>242</v>
      </c>
      <c r="D561" s="605"/>
      <c r="E561" s="595"/>
    </row>
    <row r="562" spans="1:5" ht="18">
      <c r="A562" s="689" t="s">
        <v>649</v>
      </c>
      <c r="B562" s="690" t="s">
        <v>650</v>
      </c>
      <c r="C562" s="593" t="s">
        <v>242</v>
      </c>
      <c r="D562" s="605"/>
      <c r="E562" s="595"/>
    </row>
    <row r="563" spans="1:5" ht="18">
      <c r="A563" s="689" t="s">
        <v>651</v>
      </c>
      <c r="B563" s="690" t="s">
        <v>652</v>
      </c>
      <c r="C563" s="593" t="s">
        <v>242</v>
      </c>
      <c r="D563" s="605"/>
      <c r="E563" s="595"/>
    </row>
    <row r="564" spans="1:5" ht="18.75">
      <c r="A564" s="689" t="s">
        <v>653</v>
      </c>
      <c r="B564" s="690" t="s">
        <v>654</v>
      </c>
      <c r="C564" s="593" t="s">
        <v>242</v>
      </c>
      <c r="D564" s="605"/>
      <c r="E564" s="595"/>
    </row>
    <row r="565" spans="1:5" ht="19.5" thickBot="1">
      <c r="A565" s="693" t="s">
        <v>655</v>
      </c>
      <c r="B565" s="699" t="s">
        <v>656</v>
      </c>
      <c r="C565" s="593" t="s">
        <v>242</v>
      </c>
      <c r="D565" s="607"/>
      <c r="E565" s="595"/>
    </row>
    <row r="566" spans="1:5" ht="18.75">
      <c r="A566" s="687" t="s">
        <v>657</v>
      </c>
      <c r="B566" s="688" t="s">
        <v>658</v>
      </c>
      <c r="C566" s="593" t="s">
        <v>242</v>
      </c>
      <c r="D566" s="605"/>
      <c r="E566" s="595"/>
    </row>
    <row r="567" spans="1:5" ht="18.75">
      <c r="A567" s="689" t="s">
        <v>659</v>
      </c>
      <c r="B567" s="690" t="s">
        <v>660</v>
      </c>
      <c r="C567" s="593" t="s">
        <v>242</v>
      </c>
      <c r="D567" s="605"/>
      <c r="E567" s="595"/>
    </row>
    <row r="568" spans="1:5" ht="18.75">
      <c r="A568" s="689" t="s">
        <v>661</v>
      </c>
      <c r="B568" s="690" t="s">
        <v>662</v>
      </c>
      <c r="C568" s="593" t="s">
        <v>242</v>
      </c>
      <c r="D568" s="605"/>
      <c r="E568" s="595"/>
    </row>
    <row r="569" spans="1:5" ht="18.75">
      <c r="A569" s="689" t="s">
        <v>663</v>
      </c>
      <c r="B569" s="690" t="s">
        <v>664</v>
      </c>
      <c r="C569" s="593" t="s">
        <v>242</v>
      </c>
      <c r="D569" s="605"/>
      <c r="E569" s="595"/>
    </row>
    <row r="570" spans="1:5" ht="19.5">
      <c r="A570" s="689" t="s">
        <v>665</v>
      </c>
      <c r="B570" s="691" t="s">
        <v>666</v>
      </c>
      <c r="C570" s="593" t="s">
        <v>242</v>
      </c>
      <c r="D570" s="605"/>
      <c r="E570" s="595"/>
    </row>
    <row r="571" spans="1:5" ht="18.75">
      <c r="A571" s="689" t="s">
        <v>667</v>
      </c>
      <c r="B571" s="690" t="s">
        <v>668</v>
      </c>
      <c r="C571" s="593" t="s">
        <v>242</v>
      </c>
      <c r="D571" s="605"/>
      <c r="E571" s="595"/>
    </row>
    <row r="572" spans="1:5" ht="19.5" thickBot="1">
      <c r="A572" s="693" t="s">
        <v>669</v>
      </c>
      <c r="B572" s="694" t="s">
        <v>670</v>
      </c>
      <c r="C572" s="593" t="s">
        <v>242</v>
      </c>
      <c r="D572" s="605"/>
      <c r="E572" s="595"/>
    </row>
    <row r="573" spans="1:5" ht="18.75">
      <c r="A573" s="687" t="s">
        <v>671</v>
      </c>
      <c r="B573" s="688" t="s">
        <v>672</v>
      </c>
      <c r="C573" s="593" t="s">
        <v>242</v>
      </c>
      <c r="D573" s="605"/>
      <c r="E573" s="595"/>
    </row>
    <row r="574" spans="1:5" ht="18.75">
      <c r="A574" s="689" t="s">
        <v>673</v>
      </c>
      <c r="B574" s="690" t="s">
        <v>1335</v>
      </c>
      <c r="C574" s="593" t="s">
        <v>242</v>
      </c>
      <c r="D574" s="605"/>
      <c r="E574" s="595"/>
    </row>
    <row r="575" spans="1:5" ht="18.75">
      <c r="A575" s="689" t="s">
        <v>674</v>
      </c>
      <c r="B575" s="690" t="s">
        <v>675</v>
      </c>
      <c r="C575" s="593" t="s">
        <v>242</v>
      </c>
      <c r="D575" s="605"/>
      <c r="E575" s="595"/>
    </row>
    <row r="576" spans="1:5" ht="18.75">
      <c r="A576" s="689" t="s">
        <v>676</v>
      </c>
      <c r="B576" s="690" t="s">
        <v>677</v>
      </c>
      <c r="C576" s="593" t="s">
        <v>242</v>
      </c>
      <c r="D576" s="605"/>
      <c r="E576" s="595"/>
    </row>
    <row r="577" spans="1:5" ht="18.75">
      <c r="A577" s="689" t="s">
        <v>678</v>
      </c>
      <c r="B577" s="690" t="s">
        <v>679</v>
      </c>
      <c r="C577" s="593" t="s">
        <v>242</v>
      </c>
      <c r="D577" s="605"/>
      <c r="E577" s="595"/>
    </row>
    <row r="578" spans="1:5" ht="19.5">
      <c r="A578" s="689" t="s">
        <v>680</v>
      </c>
      <c r="B578" s="691" t="s">
        <v>681</v>
      </c>
      <c r="C578" s="593" t="s">
        <v>242</v>
      </c>
      <c r="D578" s="605"/>
      <c r="E578" s="595"/>
    </row>
    <row r="579" spans="1:5" ht="18.75">
      <c r="A579" s="689" t="s">
        <v>682</v>
      </c>
      <c r="B579" s="690" t="s">
        <v>683</v>
      </c>
      <c r="C579" s="593" t="s">
        <v>242</v>
      </c>
      <c r="D579" s="605"/>
      <c r="E579" s="595"/>
    </row>
    <row r="580" spans="1:5" ht="19.5" thickBot="1">
      <c r="A580" s="693" t="s">
        <v>684</v>
      </c>
      <c r="B580" s="694" t="s">
        <v>685</v>
      </c>
      <c r="C580" s="593" t="s">
        <v>242</v>
      </c>
      <c r="D580" s="605"/>
      <c r="E580" s="595"/>
    </row>
    <row r="581" spans="1:5" ht="18.75">
      <c r="A581" s="687" t="s">
        <v>686</v>
      </c>
      <c r="B581" s="688" t="s">
        <v>687</v>
      </c>
      <c r="C581" s="593" t="s">
        <v>242</v>
      </c>
      <c r="D581" s="605"/>
      <c r="E581" s="595"/>
    </row>
    <row r="582" spans="1:5" ht="18.75">
      <c r="A582" s="689" t="s">
        <v>688</v>
      </c>
      <c r="B582" s="690" t="s">
        <v>689</v>
      </c>
      <c r="C582" s="593" t="s">
        <v>242</v>
      </c>
      <c r="D582" s="605"/>
      <c r="E582" s="595"/>
    </row>
    <row r="583" spans="1:5" ht="18.75">
      <c r="A583" s="689" t="s">
        <v>690</v>
      </c>
      <c r="B583" s="690" t="s">
        <v>691</v>
      </c>
      <c r="C583" s="593" t="s">
        <v>242</v>
      </c>
      <c r="D583" s="605"/>
      <c r="E583" s="595"/>
    </row>
    <row r="584" spans="1:5" ht="18.75">
      <c r="A584" s="689" t="s">
        <v>692</v>
      </c>
      <c r="B584" s="690" t="s">
        <v>693</v>
      </c>
      <c r="C584" s="593" t="s">
        <v>242</v>
      </c>
      <c r="D584" s="605"/>
      <c r="E584" s="595"/>
    </row>
    <row r="585" spans="1:5" ht="19.5">
      <c r="A585" s="689" t="s">
        <v>694</v>
      </c>
      <c r="B585" s="691" t="s">
        <v>695</v>
      </c>
      <c r="C585" s="593" t="s">
        <v>242</v>
      </c>
      <c r="D585" s="605"/>
      <c r="E585" s="595"/>
    </row>
    <row r="586" spans="1:5" ht="18.75">
      <c r="A586" s="689" t="s">
        <v>696</v>
      </c>
      <c r="B586" s="690" t="s">
        <v>697</v>
      </c>
      <c r="C586" s="593" t="s">
        <v>242</v>
      </c>
      <c r="D586" s="605"/>
      <c r="E586" s="595"/>
    </row>
    <row r="587" spans="1:5" ht="19.5" thickBot="1">
      <c r="A587" s="693" t="s">
        <v>698</v>
      </c>
      <c r="B587" s="694" t="s">
        <v>699</v>
      </c>
      <c r="C587" s="593" t="s">
        <v>242</v>
      </c>
      <c r="D587" s="605"/>
      <c r="E587" s="595"/>
    </row>
    <row r="588" spans="1:5" ht="18.75">
      <c r="A588" s="687" t="s">
        <v>700</v>
      </c>
      <c r="B588" s="688" t="s">
        <v>701</v>
      </c>
      <c r="C588" s="593" t="s">
        <v>242</v>
      </c>
      <c r="D588" s="605"/>
      <c r="E588" s="595"/>
    </row>
    <row r="589" spans="1:5" ht="18.75">
      <c r="A589" s="689" t="s">
        <v>702</v>
      </c>
      <c r="B589" s="690" t="s">
        <v>703</v>
      </c>
      <c r="C589" s="593" t="s">
        <v>242</v>
      </c>
      <c r="D589" s="605"/>
      <c r="E589" s="595"/>
    </row>
    <row r="590" spans="1:5" ht="19.5">
      <c r="A590" s="689" t="s">
        <v>704</v>
      </c>
      <c r="B590" s="691" t="s">
        <v>705</v>
      </c>
      <c r="C590" s="593" t="s">
        <v>242</v>
      </c>
      <c r="D590" s="605"/>
      <c r="E590" s="595"/>
    </row>
    <row r="591" spans="1:5" ht="19.5" thickBot="1">
      <c r="A591" s="693" t="s">
        <v>706</v>
      </c>
      <c r="B591" s="694" t="s">
        <v>707</v>
      </c>
      <c r="C591" s="593" t="s">
        <v>242</v>
      </c>
      <c r="D591" s="605"/>
      <c r="E591" s="595"/>
    </row>
    <row r="592" spans="1:5" ht="18.75">
      <c r="A592" s="687" t="s">
        <v>708</v>
      </c>
      <c r="B592" s="688" t="s">
        <v>709</v>
      </c>
      <c r="C592" s="593" t="s">
        <v>242</v>
      </c>
      <c r="D592" s="605"/>
      <c r="E592" s="595"/>
    </row>
    <row r="593" spans="1:5" ht="18.75">
      <c r="A593" s="689" t="s">
        <v>710</v>
      </c>
      <c r="B593" s="690" t="s">
        <v>711</v>
      </c>
      <c r="C593" s="593" t="s">
        <v>242</v>
      </c>
      <c r="D593" s="605"/>
      <c r="E593" s="595"/>
    </row>
    <row r="594" spans="1:5" ht="18.75">
      <c r="A594" s="689" t="s">
        <v>712</v>
      </c>
      <c r="B594" s="690" t="s">
        <v>713</v>
      </c>
      <c r="C594" s="593" t="s">
        <v>242</v>
      </c>
      <c r="D594" s="605"/>
      <c r="E594" s="595"/>
    </row>
    <row r="595" spans="1:5" ht="18.75">
      <c r="A595" s="689" t="s">
        <v>714</v>
      </c>
      <c r="B595" s="690" t="s">
        <v>715</v>
      </c>
      <c r="C595" s="593" t="s">
        <v>242</v>
      </c>
      <c r="D595" s="605"/>
      <c r="E595" s="595"/>
    </row>
    <row r="596" spans="1:5" ht="18.75">
      <c r="A596" s="689" t="s">
        <v>716</v>
      </c>
      <c r="B596" s="690" t="s">
        <v>717</v>
      </c>
      <c r="C596" s="593" t="s">
        <v>242</v>
      </c>
      <c r="D596" s="605"/>
      <c r="E596" s="595"/>
    </row>
    <row r="597" spans="1:5" ht="18.75">
      <c r="A597" s="689" t="s">
        <v>718</v>
      </c>
      <c r="B597" s="690" t="s">
        <v>719</v>
      </c>
      <c r="C597" s="593" t="s">
        <v>242</v>
      </c>
      <c r="D597" s="605"/>
      <c r="E597" s="595"/>
    </row>
    <row r="598" spans="1:5" ht="18.75">
      <c r="A598" s="689" t="s">
        <v>720</v>
      </c>
      <c r="B598" s="690" t="s">
        <v>721</v>
      </c>
      <c r="C598" s="593" t="s">
        <v>242</v>
      </c>
      <c r="D598" s="605"/>
      <c r="E598" s="595"/>
    </row>
    <row r="599" spans="1:5" ht="18.75">
      <c r="A599" s="689" t="s">
        <v>722</v>
      </c>
      <c r="B599" s="690" t="s">
        <v>723</v>
      </c>
      <c r="C599" s="593" t="s">
        <v>242</v>
      </c>
      <c r="D599" s="605"/>
      <c r="E599" s="595"/>
    </row>
    <row r="600" spans="1:5" ht="19.5">
      <c r="A600" s="689" t="s">
        <v>724</v>
      </c>
      <c r="B600" s="691" t="s">
        <v>725</v>
      </c>
      <c r="C600" s="593" t="s">
        <v>242</v>
      </c>
      <c r="D600" s="605"/>
      <c r="E600" s="595"/>
    </row>
    <row r="601" spans="1:5" ht="19.5" thickBot="1">
      <c r="A601" s="693" t="s">
        <v>726</v>
      </c>
      <c r="B601" s="694" t="s">
        <v>727</v>
      </c>
      <c r="C601" s="593" t="s">
        <v>242</v>
      </c>
      <c r="D601" s="605"/>
      <c r="E601" s="595"/>
    </row>
    <row r="602" spans="1:5" ht="18.75">
      <c r="A602" s="687" t="s">
        <v>728</v>
      </c>
      <c r="B602" s="688" t="s">
        <v>729</v>
      </c>
      <c r="C602" s="593" t="s">
        <v>242</v>
      </c>
      <c r="D602" s="605"/>
      <c r="E602" s="595"/>
    </row>
    <row r="603" spans="1:5" ht="18.75">
      <c r="A603" s="689" t="s">
        <v>730</v>
      </c>
      <c r="B603" s="690" t="s">
        <v>731</v>
      </c>
      <c r="C603" s="593" t="s">
        <v>242</v>
      </c>
      <c r="D603" s="605"/>
      <c r="E603" s="595"/>
    </row>
    <row r="604" spans="1:5" ht="18.75">
      <c r="A604" s="689" t="s">
        <v>732</v>
      </c>
      <c r="B604" s="690" t="s">
        <v>733</v>
      </c>
      <c r="C604" s="593" t="s">
        <v>242</v>
      </c>
      <c r="D604" s="605"/>
      <c r="E604" s="595"/>
    </row>
    <row r="605" spans="1:5" ht="18.75">
      <c r="A605" s="689" t="s">
        <v>734</v>
      </c>
      <c r="B605" s="690" t="s">
        <v>735</v>
      </c>
      <c r="C605" s="593" t="s">
        <v>242</v>
      </c>
      <c r="D605" s="605"/>
      <c r="E605" s="595"/>
    </row>
    <row r="606" spans="1:5" ht="18.75">
      <c r="A606" s="689" t="s">
        <v>736</v>
      </c>
      <c r="B606" s="690" t="s">
        <v>737</v>
      </c>
      <c r="C606" s="593" t="s">
        <v>242</v>
      </c>
      <c r="D606" s="605"/>
      <c r="E606" s="595"/>
    </row>
    <row r="607" spans="1:5" ht="18.75">
      <c r="A607" s="689" t="s">
        <v>738</v>
      </c>
      <c r="B607" s="690" t="s">
        <v>739</v>
      </c>
      <c r="C607" s="593" t="s">
        <v>242</v>
      </c>
      <c r="D607" s="605"/>
      <c r="E607" s="595"/>
    </row>
    <row r="608" spans="1:5" ht="18.75">
      <c r="A608" s="689" t="s">
        <v>740</v>
      </c>
      <c r="B608" s="690" t="s">
        <v>741</v>
      </c>
      <c r="C608" s="593" t="s">
        <v>242</v>
      </c>
      <c r="D608" s="605"/>
      <c r="E608" s="595"/>
    </row>
    <row r="609" spans="1:5" ht="18.75">
      <c r="A609" s="689" t="s">
        <v>742</v>
      </c>
      <c r="B609" s="690" t="s">
        <v>743</v>
      </c>
      <c r="C609" s="593" t="s">
        <v>242</v>
      </c>
      <c r="D609" s="605"/>
      <c r="E609" s="595"/>
    </row>
    <row r="610" spans="1:5" ht="18.75">
      <c r="A610" s="689" t="s">
        <v>744</v>
      </c>
      <c r="B610" s="690" t="s">
        <v>1596</v>
      </c>
      <c r="C610" s="593" t="s">
        <v>242</v>
      </c>
      <c r="D610" s="605"/>
      <c r="E610" s="595"/>
    </row>
    <row r="611" spans="1:5" ht="18.75">
      <c r="A611" s="689" t="s">
        <v>1597</v>
      </c>
      <c r="B611" s="690" t="s">
        <v>1598</v>
      </c>
      <c r="C611" s="593" t="s">
        <v>242</v>
      </c>
      <c r="D611" s="605"/>
      <c r="E611" s="595"/>
    </row>
    <row r="612" spans="1:5" ht="18.75">
      <c r="A612" s="689" t="s">
        <v>1599</v>
      </c>
      <c r="B612" s="690" t="s">
        <v>1600</v>
      </c>
      <c r="C612" s="593" t="s">
        <v>242</v>
      </c>
      <c r="D612" s="605"/>
      <c r="E612" s="595"/>
    </row>
    <row r="613" spans="1:5" ht="18.75">
      <c r="A613" s="689" t="s">
        <v>1601</v>
      </c>
      <c r="B613" s="690" t="s">
        <v>1602</v>
      </c>
      <c r="C613" s="593" t="s">
        <v>242</v>
      </c>
      <c r="D613" s="605"/>
      <c r="E613" s="595"/>
    </row>
    <row r="614" spans="1:5" ht="18.75">
      <c r="A614" s="689" t="s">
        <v>1603</v>
      </c>
      <c r="B614" s="690" t="s">
        <v>1604</v>
      </c>
      <c r="C614" s="593" t="s">
        <v>242</v>
      </c>
      <c r="D614" s="605"/>
      <c r="E614" s="595"/>
    </row>
    <row r="615" spans="1:5" ht="18.75">
      <c r="A615" s="689" t="s">
        <v>1605</v>
      </c>
      <c r="B615" s="690" t="s">
        <v>1606</v>
      </c>
      <c r="C615" s="593" t="s">
        <v>242</v>
      </c>
      <c r="D615" s="605"/>
      <c r="E615" s="595"/>
    </row>
    <row r="616" spans="1:5" ht="18.75">
      <c r="A616" s="689" t="s">
        <v>1607</v>
      </c>
      <c r="B616" s="690" t="s">
        <v>1608</v>
      </c>
      <c r="C616" s="593" t="s">
        <v>242</v>
      </c>
      <c r="D616" s="605"/>
      <c r="E616" s="595"/>
    </row>
    <row r="617" spans="1:5" ht="18.75">
      <c r="A617" s="689" t="s">
        <v>1609</v>
      </c>
      <c r="B617" s="690" t="s">
        <v>1610</v>
      </c>
      <c r="C617" s="593" t="s">
        <v>242</v>
      </c>
      <c r="D617" s="605"/>
      <c r="E617" s="595"/>
    </row>
    <row r="618" spans="1:5" ht="18.75">
      <c r="A618" s="689" t="s">
        <v>1611</v>
      </c>
      <c r="B618" s="690" t="s">
        <v>1612</v>
      </c>
      <c r="C618" s="593" t="s">
        <v>242</v>
      </c>
      <c r="D618" s="605"/>
      <c r="E618" s="595"/>
    </row>
    <row r="619" spans="1:5" ht="18.75">
      <c r="A619" s="689" t="s">
        <v>1613</v>
      </c>
      <c r="B619" s="690" t="s">
        <v>1614</v>
      </c>
      <c r="C619" s="593" t="s">
        <v>242</v>
      </c>
      <c r="D619" s="605"/>
      <c r="E619" s="595"/>
    </row>
    <row r="620" spans="1:5" ht="18.75">
      <c r="A620" s="689" t="s">
        <v>1615</v>
      </c>
      <c r="B620" s="690" t="s">
        <v>1616</v>
      </c>
      <c r="C620" s="593" t="s">
        <v>242</v>
      </c>
      <c r="D620" s="605"/>
      <c r="E620" s="595"/>
    </row>
    <row r="621" spans="1:5" ht="18.75">
      <c r="A621" s="689" t="s">
        <v>1617</v>
      </c>
      <c r="B621" s="690" t="s">
        <v>1618</v>
      </c>
      <c r="C621" s="593" t="s">
        <v>242</v>
      </c>
      <c r="D621" s="605"/>
      <c r="E621" s="595"/>
    </row>
    <row r="622" spans="1:5" ht="18.75">
      <c r="A622" s="689" t="s">
        <v>1619</v>
      </c>
      <c r="B622" s="690" t="s">
        <v>1620</v>
      </c>
      <c r="C622" s="593" t="s">
        <v>242</v>
      </c>
      <c r="D622" s="605"/>
      <c r="E622" s="595"/>
    </row>
    <row r="623" spans="1:5" ht="18.75">
      <c r="A623" s="689" t="s">
        <v>1621</v>
      </c>
      <c r="B623" s="690" t="s">
        <v>1622</v>
      </c>
      <c r="C623" s="593" t="s">
        <v>242</v>
      </c>
      <c r="D623" s="605"/>
      <c r="E623" s="595"/>
    </row>
    <row r="624" spans="1:5" ht="18.75">
      <c r="A624" s="689" t="s">
        <v>1623</v>
      </c>
      <c r="B624" s="690" t="s">
        <v>1624</v>
      </c>
      <c r="C624" s="593" t="s">
        <v>242</v>
      </c>
      <c r="D624" s="605"/>
      <c r="E624" s="595"/>
    </row>
    <row r="625" spans="1:5" ht="18.75">
      <c r="A625" s="689" t="s">
        <v>1625</v>
      </c>
      <c r="B625" s="690" t="s">
        <v>1626</v>
      </c>
      <c r="C625" s="593" t="s">
        <v>242</v>
      </c>
      <c r="D625" s="605"/>
      <c r="E625" s="595"/>
    </row>
    <row r="626" spans="1:5" ht="20.25" thickBot="1">
      <c r="A626" s="693" t="s">
        <v>1627</v>
      </c>
      <c r="B626" s="700" t="s">
        <v>1628</v>
      </c>
      <c r="C626" s="593" t="s">
        <v>242</v>
      </c>
      <c r="D626" s="605"/>
      <c r="E626" s="595"/>
    </row>
    <row r="627" spans="1:5" ht="18.75">
      <c r="A627" s="687" t="s">
        <v>1629</v>
      </c>
      <c r="B627" s="688" t="s">
        <v>1630</v>
      </c>
      <c r="C627" s="593" t="s">
        <v>242</v>
      </c>
      <c r="D627" s="605"/>
      <c r="E627" s="595"/>
    </row>
    <row r="628" spans="1:5" ht="18.75">
      <c r="A628" s="689" t="s">
        <v>1631</v>
      </c>
      <c r="B628" s="690" t="s">
        <v>1632</v>
      </c>
      <c r="C628" s="593" t="s">
        <v>242</v>
      </c>
      <c r="D628" s="605"/>
      <c r="E628" s="595"/>
    </row>
    <row r="629" spans="1:5" ht="18.75">
      <c r="A629" s="689" t="s">
        <v>1633</v>
      </c>
      <c r="B629" s="690" t="s">
        <v>1634</v>
      </c>
      <c r="C629" s="593" t="s">
        <v>242</v>
      </c>
      <c r="D629" s="605"/>
      <c r="E629" s="595"/>
    </row>
    <row r="630" spans="1:5" ht="18.75">
      <c r="A630" s="689" t="s">
        <v>1473</v>
      </c>
      <c r="B630" s="690" t="s">
        <v>1474</v>
      </c>
      <c r="C630" s="593" t="s">
        <v>242</v>
      </c>
      <c r="D630" s="605"/>
      <c r="E630" s="595"/>
    </row>
    <row r="631" spans="1:5" ht="18.75">
      <c r="A631" s="689" t="s">
        <v>1475</v>
      </c>
      <c r="B631" s="690" t="s">
        <v>1476</v>
      </c>
      <c r="C631" s="593" t="s">
        <v>242</v>
      </c>
      <c r="D631" s="605"/>
      <c r="E631" s="595"/>
    </row>
    <row r="632" spans="1:5" ht="18.75">
      <c r="A632" s="689" t="s">
        <v>1477</v>
      </c>
      <c r="B632" s="690" t="s">
        <v>1478</v>
      </c>
      <c r="C632" s="593" t="s">
        <v>242</v>
      </c>
      <c r="D632" s="605"/>
      <c r="E632" s="595"/>
    </row>
    <row r="633" spans="1:5" ht="18.75">
      <c r="A633" s="689" t="s">
        <v>1479</v>
      </c>
      <c r="B633" s="690" t="s">
        <v>1480</v>
      </c>
      <c r="C633" s="593" t="s">
        <v>242</v>
      </c>
      <c r="D633" s="605"/>
      <c r="E633" s="595"/>
    </row>
    <row r="634" spans="1:5" ht="18.75">
      <c r="A634" s="689" t="s">
        <v>1481</v>
      </c>
      <c r="B634" s="690" t="s">
        <v>1482</v>
      </c>
      <c r="C634" s="593" t="s">
        <v>242</v>
      </c>
      <c r="D634" s="605"/>
      <c r="E634" s="595"/>
    </row>
    <row r="635" spans="1:5" ht="18.75">
      <c r="A635" s="689" t="s">
        <v>1483</v>
      </c>
      <c r="B635" s="690" t="s">
        <v>1484</v>
      </c>
      <c r="C635" s="593" t="s">
        <v>242</v>
      </c>
      <c r="D635" s="605"/>
      <c r="E635" s="595"/>
    </row>
    <row r="636" spans="1:5" ht="18.75">
      <c r="A636" s="689" t="s">
        <v>1485</v>
      </c>
      <c r="B636" s="690" t="s">
        <v>1486</v>
      </c>
      <c r="C636" s="593" t="s">
        <v>242</v>
      </c>
      <c r="D636" s="605"/>
      <c r="E636" s="595"/>
    </row>
    <row r="637" spans="1:5" ht="18.75">
      <c r="A637" s="689" t="s">
        <v>1487</v>
      </c>
      <c r="B637" s="690" t="s">
        <v>1488</v>
      </c>
      <c r="C637" s="593" t="s">
        <v>242</v>
      </c>
      <c r="D637" s="605"/>
      <c r="E637" s="595"/>
    </row>
    <row r="638" spans="1:5" ht="18.75">
      <c r="A638" s="689" t="s">
        <v>1489</v>
      </c>
      <c r="B638" s="690" t="s">
        <v>1490</v>
      </c>
      <c r="C638" s="593" t="s">
        <v>242</v>
      </c>
      <c r="D638" s="605"/>
      <c r="E638" s="595"/>
    </row>
    <row r="639" spans="1:5" ht="18.75">
      <c r="A639" s="689" t="s">
        <v>1491</v>
      </c>
      <c r="B639" s="690" t="s">
        <v>1492</v>
      </c>
      <c r="C639" s="593" t="s">
        <v>242</v>
      </c>
      <c r="D639" s="605"/>
      <c r="E639" s="595"/>
    </row>
    <row r="640" spans="1:5" ht="18.75">
      <c r="A640" s="689" t="s">
        <v>1493</v>
      </c>
      <c r="B640" s="690" t="s">
        <v>1494</v>
      </c>
      <c r="C640" s="593" t="s">
        <v>242</v>
      </c>
      <c r="D640" s="605"/>
      <c r="E640" s="595"/>
    </row>
    <row r="641" spans="1:5" ht="18.75">
      <c r="A641" s="689" t="s">
        <v>1495</v>
      </c>
      <c r="B641" s="690" t="s">
        <v>1496</v>
      </c>
      <c r="C641" s="593" t="s">
        <v>242</v>
      </c>
      <c r="D641" s="605"/>
      <c r="E641" s="595"/>
    </row>
    <row r="642" spans="1:5" ht="18.75">
      <c r="A642" s="689" t="s">
        <v>1497</v>
      </c>
      <c r="B642" s="690" t="s">
        <v>1498</v>
      </c>
      <c r="C642" s="593" t="s">
        <v>242</v>
      </c>
      <c r="D642" s="605"/>
      <c r="E642" s="595"/>
    </row>
    <row r="643" spans="1:5" ht="18.75">
      <c r="A643" s="689" t="s">
        <v>1499</v>
      </c>
      <c r="B643" s="690" t="s">
        <v>1500</v>
      </c>
      <c r="C643" s="593" t="s">
        <v>242</v>
      </c>
      <c r="D643" s="605"/>
      <c r="E643" s="595"/>
    </row>
    <row r="644" spans="1:5" ht="18.75">
      <c r="A644" s="689" t="s">
        <v>1501</v>
      </c>
      <c r="B644" s="690" t="s">
        <v>1502</v>
      </c>
      <c r="C644" s="593" t="s">
        <v>242</v>
      </c>
      <c r="D644" s="605"/>
      <c r="E644" s="595"/>
    </row>
    <row r="645" spans="1:5" ht="18.75">
      <c r="A645" s="689" t="s">
        <v>1503</v>
      </c>
      <c r="B645" s="690" t="s">
        <v>1504</v>
      </c>
      <c r="C645" s="593" t="s">
        <v>242</v>
      </c>
      <c r="D645" s="605"/>
      <c r="E645" s="595"/>
    </row>
    <row r="646" spans="1:5" ht="18.75">
      <c r="A646" s="689" t="s">
        <v>1505</v>
      </c>
      <c r="B646" s="690" t="s">
        <v>1506</v>
      </c>
      <c r="C646" s="593" t="s">
        <v>242</v>
      </c>
      <c r="D646" s="605"/>
      <c r="E646" s="595"/>
    </row>
    <row r="647" spans="1:5" ht="18.75">
      <c r="A647" s="689" t="s">
        <v>1507</v>
      </c>
      <c r="B647" s="690" t="s">
        <v>1508</v>
      </c>
      <c r="C647" s="593" t="s">
        <v>242</v>
      </c>
      <c r="D647" s="605"/>
      <c r="E647" s="595"/>
    </row>
    <row r="648" spans="1:5" ht="19.5" thickBot="1">
      <c r="A648" s="693" t="s">
        <v>1509</v>
      </c>
      <c r="B648" s="694" t="s">
        <v>1510</v>
      </c>
      <c r="C648" s="593" t="s">
        <v>242</v>
      </c>
      <c r="D648" s="605"/>
      <c r="E648" s="595"/>
    </row>
    <row r="649" spans="1:5" ht="18.75">
      <c r="A649" s="687" t="s">
        <v>1511</v>
      </c>
      <c r="B649" s="688" t="s">
        <v>1512</v>
      </c>
      <c r="C649" s="593" t="s">
        <v>242</v>
      </c>
      <c r="D649" s="605"/>
      <c r="E649" s="595"/>
    </row>
    <row r="650" spans="1:5" ht="18.75">
      <c r="A650" s="689" t="s">
        <v>1513</v>
      </c>
      <c r="B650" s="690" t="s">
        <v>1514</v>
      </c>
      <c r="C650" s="593" t="s">
        <v>242</v>
      </c>
      <c r="D650" s="605"/>
      <c r="E650" s="595"/>
    </row>
    <row r="651" spans="1:5" ht="18.75">
      <c r="A651" s="689" t="s">
        <v>1515</v>
      </c>
      <c r="B651" s="690" t="s">
        <v>1516</v>
      </c>
      <c r="C651" s="593" t="s">
        <v>242</v>
      </c>
      <c r="D651" s="605"/>
      <c r="E651" s="595"/>
    </row>
    <row r="652" spans="1:5" ht="18.75">
      <c r="A652" s="689" t="s">
        <v>1517</v>
      </c>
      <c r="B652" s="690" t="s">
        <v>1518</v>
      </c>
      <c r="C652" s="593" t="s">
        <v>242</v>
      </c>
      <c r="D652" s="605"/>
      <c r="E652" s="595"/>
    </row>
    <row r="653" spans="1:5" ht="18.75">
      <c r="A653" s="689" t="s">
        <v>1519</v>
      </c>
      <c r="B653" s="690" t="s">
        <v>1520</v>
      </c>
      <c r="C653" s="593" t="s">
        <v>242</v>
      </c>
      <c r="D653" s="605"/>
      <c r="E653" s="595"/>
    </row>
    <row r="654" spans="1:5" ht="18.75">
      <c r="A654" s="689" t="s">
        <v>1521</v>
      </c>
      <c r="B654" s="690" t="s">
        <v>1522</v>
      </c>
      <c r="C654" s="593" t="s">
        <v>242</v>
      </c>
      <c r="D654" s="605"/>
      <c r="E654" s="595"/>
    </row>
    <row r="655" spans="1:5" ht="18.75">
      <c r="A655" s="689" t="s">
        <v>1523</v>
      </c>
      <c r="B655" s="690" t="s">
        <v>1524</v>
      </c>
      <c r="C655" s="593" t="s">
        <v>242</v>
      </c>
      <c r="D655" s="605"/>
      <c r="E655" s="595"/>
    </row>
    <row r="656" spans="1:5" ht="18.75">
      <c r="A656" s="689" t="s">
        <v>1525</v>
      </c>
      <c r="B656" s="690" t="s">
        <v>1526</v>
      </c>
      <c r="C656" s="593" t="s">
        <v>242</v>
      </c>
      <c r="D656" s="605"/>
      <c r="E656" s="595"/>
    </row>
    <row r="657" spans="1:5" ht="18.75">
      <c r="A657" s="689" t="s">
        <v>1527</v>
      </c>
      <c r="B657" s="690" t="s">
        <v>1528</v>
      </c>
      <c r="C657" s="593" t="s">
        <v>242</v>
      </c>
      <c r="D657" s="605"/>
      <c r="E657" s="595"/>
    </row>
    <row r="658" spans="1:5" ht="19.5">
      <c r="A658" s="689" t="s">
        <v>1529</v>
      </c>
      <c r="B658" s="691" t="s">
        <v>1530</v>
      </c>
      <c r="C658" s="593" t="s">
        <v>242</v>
      </c>
      <c r="D658" s="605"/>
      <c r="E658" s="595"/>
    </row>
    <row r="659" spans="1:5" ht="19.5" thickBot="1">
      <c r="A659" s="693" t="s">
        <v>1531</v>
      </c>
      <c r="B659" s="694" t="s">
        <v>1532</v>
      </c>
      <c r="C659" s="593" t="s">
        <v>242</v>
      </c>
      <c r="D659" s="605"/>
      <c r="E659" s="595"/>
    </row>
    <row r="660" spans="1:5" ht="18.75">
      <c r="A660" s="687" t="s">
        <v>1533</v>
      </c>
      <c r="B660" s="688" t="s">
        <v>1534</v>
      </c>
      <c r="C660" s="593" t="s">
        <v>242</v>
      </c>
      <c r="D660" s="605"/>
      <c r="E660" s="595"/>
    </row>
    <row r="661" spans="1:5" ht="18.75">
      <c r="A661" s="689" t="s">
        <v>1535</v>
      </c>
      <c r="B661" s="690" t="s">
        <v>1536</v>
      </c>
      <c r="C661" s="593" t="s">
        <v>242</v>
      </c>
      <c r="D661" s="605"/>
      <c r="E661" s="595"/>
    </row>
    <row r="662" spans="1:5" ht="18.75">
      <c r="A662" s="689" t="s">
        <v>1537</v>
      </c>
      <c r="B662" s="690" t="s">
        <v>1538</v>
      </c>
      <c r="C662" s="593" t="s">
        <v>242</v>
      </c>
      <c r="D662" s="605"/>
      <c r="E662" s="595"/>
    </row>
    <row r="663" spans="1:5" ht="18.75">
      <c r="A663" s="689" t="s">
        <v>1539</v>
      </c>
      <c r="B663" s="690" t="s">
        <v>1540</v>
      </c>
      <c r="C663" s="593" t="s">
        <v>242</v>
      </c>
      <c r="D663" s="605"/>
      <c r="E663" s="595"/>
    </row>
    <row r="664" spans="1:5" ht="20.25" thickBot="1">
      <c r="A664" s="693" t="s">
        <v>1541</v>
      </c>
      <c r="B664" s="700" t="s">
        <v>1542</v>
      </c>
      <c r="C664" s="593" t="s">
        <v>242</v>
      </c>
      <c r="D664" s="605"/>
      <c r="E664" s="595"/>
    </row>
    <row r="665" spans="1:5" ht="18.75">
      <c r="A665" s="687" t="s">
        <v>1543</v>
      </c>
      <c r="B665" s="688" t="s">
        <v>1544</v>
      </c>
      <c r="C665" s="593" t="s">
        <v>242</v>
      </c>
      <c r="D665" s="605"/>
      <c r="E665" s="595"/>
    </row>
    <row r="666" spans="1:5" ht="18.75">
      <c r="A666" s="689" t="s">
        <v>1545</v>
      </c>
      <c r="B666" s="690" t="s">
        <v>1546</v>
      </c>
      <c r="C666" s="593" t="s">
        <v>242</v>
      </c>
      <c r="D666" s="605"/>
      <c r="E666" s="595"/>
    </row>
    <row r="667" spans="1:5" ht="18.75">
      <c r="A667" s="689" t="s">
        <v>1547</v>
      </c>
      <c r="B667" s="690" t="s">
        <v>1548</v>
      </c>
      <c r="C667" s="593" t="s">
        <v>242</v>
      </c>
      <c r="D667" s="605"/>
      <c r="E667" s="595"/>
    </row>
    <row r="668" spans="1:5" ht="18.75">
      <c r="A668" s="689" t="s">
        <v>1549</v>
      </c>
      <c r="B668" s="690" t="s">
        <v>1550</v>
      </c>
      <c r="C668" s="593" t="s">
        <v>242</v>
      </c>
      <c r="D668" s="605"/>
      <c r="E668" s="595"/>
    </row>
    <row r="669" spans="1:5" ht="18.75">
      <c r="A669" s="689" t="s">
        <v>1551</v>
      </c>
      <c r="B669" s="690" t="s">
        <v>1552</v>
      </c>
      <c r="C669" s="593" t="s">
        <v>242</v>
      </c>
      <c r="D669" s="605"/>
      <c r="E669" s="595"/>
    </row>
    <row r="670" spans="1:5" ht="18.75">
      <c r="A670" s="689" t="s">
        <v>1553</v>
      </c>
      <c r="B670" s="690" t="s">
        <v>1554</v>
      </c>
      <c r="C670" s="593" t="s">
        <v>242</v>
      </c>
      <c r="D670" s="605"/>
      <c r="E670" s="595"/>
    </row>
    <row r="671" spans="1:5" ht="18.75">
      <c r="A671" s="689" t="s">
        <v>1555</v>
      </c>
      <c r="B671" s="690" t="s">
        <v>1556</v>
      </c>
      <c r="C671" s="593" t="s">
        <v>242</v>
      </c>
      <c r="D671" s="605"/>
      <c r="E671" s="595"/>
    </row>
    <row r="672" spans="1:5" ht="18.75">
      <c r="A672" s="689" t="s">
        <v>1557</v>
      </c>
      <c r="B672" s="690" t="s">
        <v>1558</v>
      </c>
      <c r="C672" s="593" t="s">
        <v>242</v>
      </c>
      <c r="D672" s="605"/>
      <c r="E672" s="595"/>
    </row>
    <row r="673" spans="1:5" ht="18.75">
      <c r="A673" s="689" t="s">
        <v>1559</v>
      </c>
      <c r="B673" s="690" t="s">
        <v>1560</v>
      </c>
      <c r="C673" s="593" t="s">
        <v>242</v>
      </c>
      <c r="D673" s="605"/>
      <c r="E673" s="595"/>
    </row>
    <row r="674" spans="1:5" ht="18.75">
      <c r="A674" s="689" t="s">
        <v>1561</v>
      </c>
      <c r="B674" s="690" t="s">
        <v>1562</v>
      </c>
      <c r="C674" s="593" t="s">
        <v>242</v>
      </c>
      <c r="D674" s="605"/>
      <c r="E674" s="595"/>
    </row>
    <row r="675" spans="1:5" ht="20.25" thickBot="1">
      <c r="A675" s="693" t="s">
        <v>1563</v>
      </c>
      <c r="B675" s="700" t="s">
        <v>1564</v>
      </c>
      <c r="C675" s="593" t="s">
        <v>242</v>
      </c>
      <c r="D675" s="605"/>
      <c r="E675" s="595"/>
    </row>
    <row r="676" spans="1:5" ht="18.75">
      <c r="A676" s="687" t="s">
        <v>1565</v>
      </c>
      <c r="B676" s="688" t="s">
        <v>1566</v>
      </c>
      <c r="C676" s="593" t="s">
        <v>242</v>
      </c>
      <c r="D676" s="605"/>
      <c r="E676" s="595"/>
    </row>
    <row r="677" spans="1:5" ht="18.75">
      <c r="A677" s="689" t="s">
        <v>1567</v>
      </c>
      <c r="B677" s="690" t="s">
        <v>1568</v>
      </c>
      <c r="C677" s="593" t="s">
        <v>242</v>
      </c>
      <c r="D677" s="605"/>
      <c r="E677" s="595"/>
    </row>
    <row r="678" spans="1:5" ht="18.75">
      <c r="A678" s="689" t="s">
        <v>1569</v>
      </c>
      <c r="B678" s="690" t="s">
        <v>1570</v>
      </c>
      <c r="C678" s="593" t="s">
        <v>242</v>
      </c>
      <c r="D678" s="605"/>
      <c r="E678" s="595"/>
    </row>
    <row r="679" spans="1:5" ht="18.75">
      <c r="A679" s="689" t="s">
        <v>1571</v>
      </c>
      <c r="B679" s="690" t="s">
        <v>1572</v>
      </c>
      <c r="C679" s="593" t="s">
        <v>242</v>
      </c>
      <c r="D679" s="605"/>
      <c r="E679" s="595"/>
    </row>
    <row r="680" spans="1:5" ht="18.75">
      <c r="A680" s="689" t="s">
        <v>1573</v>
      </c>
      <c r="B680" s="690" t="s">
        <v>1574</v>
      </c>
      <c r="C680" s="593" t="s">
        <v>242</v>
      </c>
      <c r="D680" s="605"/>
      <c r="E680" s="595"/>
    </row>
    <row r="681" spans="1:5" ht="18.75">
      <c r="A681" s="689" t="s">
        <v>1575</v>
      </c>
      <c r="B681" s="690" t="s">
        <v>1576</v>
      </c>
      <c r="C681" s="593" t="s">
        <v>242</v>
      </c>
      <c r="D681" s="605"/>
      <c r="E681" s="595"/>
    </row>
    <row r="682" spans="1:5" ht="18.75">
      <c r="A682" s="689" t="s">
        <v>1577</v>
      </c>
      <c r="B682" s="690" t="s">
        <v>1578</v>
      </c>
      <c r="C682" s="593" t="s">
        <v>242</v>
      </c>
      <c r="D682" s="605"/>
      <c r="E682" s="595"/>
    </row>
    <row r="683" spans="1:5" ht="18.75">
      <c r="A683" s="689" t="s">
        <v>1579</v>
      </c>
      <c r="B683" s="690" t="s">
        <v>1580</v>
      </c>
      <c r="C683" s="593" t="s">
        <v>242</v>
      </c>
      <c r="D683" s="605"/>
      <c r="E683" s="595"/>
    </row>
    <row r="684" spans="1:5" ht="18.75">
      <c r="A684" s="689" t="s">
        <v>1581</v>
      </c>
      <c r="B684" s="690" t="s">
        <v>1582</v>
      </c>
      <c r="C684" s="593" t="s">
        <v>242</v>
      </c>
      <c r="D684" s="605"/>
      <c r="E684" s="595"/>
    </row>
    <row r="685" spans="1:5" ht="20.25" thickBot="1">
      <c r="A685" s="693" t="s">
        <v>1583</v>
      </c>
      <c r="B685" s="700" t="s">
        <v>1584</v>
      </c>
      <c r="C685" s="593" t="s">
        <v>242</v>
      </c>
      <c r="D685" s="605"/>
      <c r="E685" s="595"/>
    </row>
    <row r="686" spans="1:5" ht="18.75">
      <c r="A686" s="687" t="s">
        <v>1585</v>
      </c>
      <c r="B686" s="688" t="s">
        <v>1586</v>
      </c>
      <c r="C686" s="593" t="s">
        <v>242</v>
      </c>
      <c r="D686" s="605"/>
      <c r="E686" s="595"/>
    </row>
    <row r="687" spans="1:5" ht="18.75">
      <c r="A687" s="689" t="s">
        <v>1587</v>
      </c>
      <c r="B687" s="690" t="s">
        <v>1588</v>
      </c>
      <c r="C687" s="593" t="s">
        <v>242</v>
      </c>
      <c r="D687" s="605"/>
      <c r="E687" s="595"/>
    </row>
    <row r="688" spans="1:5" ht="18.75">
      <c r="A688" s="689" t="s">
        <v>1589</v>
      </c>
      <c r="B688" s="690" t="s">
        <v>1590</v>
      </c>
      <c r="C688" s="593" t="s">
        <v>242</v>
      </c>
      <c r="D688" s="605"/>
      <c r="E688" s="595"/>
    </row>
    <row r="689" spans="1:5" ht="18.75">
      <c r="A689" s="689" t="s">
        <v>1591</v>
      </c>
      <c r="B689" s="690" t="s">
        <v>1592</v>
      </c>
      <c r="C689" s="593" t="s">
        <v>242</v>
      </c>
      <c r="D689" s="605"/>
      <c r="E689" s="595"/>
    </row>
    <row r="690" spans="1:5" ht="20.25" thickBot="1">
      <c r="A690" s="693" t="s">
        <v>1593</v>
      </c>
      <c r="B690" s="700" t="s">
        <v>1594</v>
      </c>
      <c r="C690" s="593" t="s">
        <v>242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1674</v>
      </c>
      <c r="B692" s="703" t="s">
        <v>1673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2016-02-18T08:25:14Z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