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<sst xmlns="http://schemas.openxmlformats.org/spreadsheetml/2006/main" count="2852" uniqueCount="2074">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</sst>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0" t="s">
        <v>995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1">
        <f>+Q4</f>
        <v>2020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2" t="s">
        <v>974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5" t="s">
        <v>975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1012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1995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1994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1014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1016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1018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1020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1022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1024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1996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1027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1030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1032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1034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1036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1043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1045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1047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1049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1051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1054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1056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1057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1059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1061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1063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3715</v>
      </c>
      <c r="K51" s="1095"/>
      <c r="L51" s="1102">
        <f>+IF($P$2=33,$Q51,0)</f>
        <v>0</v>
      </c>
      <c r="M51" s="1095"/>
      <c r="N51" s="1132">
        <f>+ROUND(+G51+J51+L51,0)</f>
        <v>3715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3715</v>
      </c>
      <c r="R51" s="1046"/>
      <c r="S51" s="1688" t="s">
        <v>1067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1069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1071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1073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1075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3715</v>
      </c>
      <c r="K56" s="1095"/>
      <c r="L56" s="1208">
        <f>+ROUND(+SUM(L51:L55),0)</f>
        <v>0</v>
      </c>
      <c r="M56" s="1095"/>
      <c r="N56" s="1209">
        <f>+ROUND(+SUM(N51:N55),0)</f>
        <v>3715</v>
      </c>
      <c r="O56" s="1097"/>
      <c r="P56" s="1207">
        <f>+ROUND(+SUM(P51:P55),0)</f>
        <v>0</v>
      </c>
      <c r="Q56" s="1208">
        <f>+ROUND(+SUM(Q51:Q55),0)</f>
        <v>3715</v>
      </c>
      <c r="R56" s="1046"/>
      <c r="S56" s="1700" t="s">
        <v>1077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1080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1082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1084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1086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1090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1093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1095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1097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1100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1102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1104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1107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1109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1111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3715</v>
      </c>
      <c r="K77" s="1095"/>
      <c r="L77" s="1233">
        <f>+ROUND(L56+L63+L67+L71+L75,0)</f>
        <v>0</v>
      </c>
      <c r="M77" s="1095"/>
      <c r="N77" s="1234">
        <f>+ROUND(N56+N63+N67+N71+N75,0)</f>
        <v>3715</v>
      </c>
      <c r="O77" s="1097"/>
      <c r="P77" s="1231">
        <f>+ROUND(P56+P63+P67+P71+P75,0)</f>
        <v>0</v>
      </c>
      <c r="Q77" s="1232">
        <f>+ROUND(Q56+Q63+Q67+Q71+Q75,0)</f>
        <v>3715</v>
      </c>
      <c r="R77" s="1046"/>
      <c r="S77" s="1715" t="s">
        <v>1113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-29</v>
      </c>
      <c r="K79" s="1095"/>
      <c r="L79" s="1108">
        <f>+IF($P$2=33,$Q79,0)</f>
        <v>0</v>
      </c>
      <c r="M79" s="1095"/>
      <c r="N79" s="1109">
        <f>+ROUND(+G79+J79+L79,0)</f>
        <v>-29</v>
      </c>
      <c r="O79" s="1097"/>
      <c r="P79" s="1107">
        <f>+ROUND(OTCHET!E419,0)</f>
        <v>0</v>
      </c>
      <c r="Q79" s="1108">
        <f>+ROUND(OTCHET!L419,0)</f>
        <v>-29</v>
      </c>
      <c r="R79" s="1046"/>
      <c r="S79" s="1688" t="s">
        <v>1116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1118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-29</v>
      </c>
      <c r="K81" s="1095"/>
      <c r="L81" s="1242">
        <f>+ROUND(L79+L80,0)</f>
        <v>0</v>
      </c>
      <c r="M81" s="1095"/>
      <c r="N81" s="1243">
        <f>+ROUND(N79+N80,0)</f>
        <v>-29</v>
      </c>
      <c r="O81" s="1097"/>
      <c r="P81" s="1241">
        <f>+ROUND(P79+P80,0)</f>
        <v>0</v>
      </c>
      <c r="Q81" s="1242">
        <f>+ROUND(Q79+Q80,0)</f>
        <v>-29</v>
      </c>
      <c r="R81" s="1046"/>
      <c r="S81" s="1718" t="s">
        <v>1120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-3744</v>
      </c>
      <c r="K83" s="1095"/>
      <c r="L83" s="1255">
        <f>+ROUND(L48,0)-ROUND(L77,0)+ROUND(L81,0)</f>
        <v>0</v>
      </c>
      <c r="M83" s="1095"/>
      <c r="N83" s="1256">
        <f>+ROUND(N48,0)-ROUND(N77,0)+ROUND(N81,0)</f>
        <v>-3744</v>
      </c>
      <c r="O83" s="1257"/>
      <c r="P83" s="1254">
        <f>+ROUND(P48,0)-ROUND(P77,0)+ROUND(P81,0)</f>
        <v>0</v>
      </c>
      <c r="Q83" s="1255">
        <f>+ROUND(Q48,0)-ROUND(Q77,0)+ROUND(Q81,0)</f>
        <v>-3744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3744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3744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3744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1126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1128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1130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1133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1135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1137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1139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1141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1144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1146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1148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1150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1154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1156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1158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1161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1163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1165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1168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1170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1172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1175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1177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1179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1181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1184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1188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1190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1192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18968</v>
      </c>
      <c r="K129" s="1095"/>
      <c r="L129" s="1108">
        <f>+IF($P$2=33,$Q129,0)</f>
        <v>0</v>
      </c>
      <c r="M129" s="1095"/>
      <c r="N129" s="1109">
        <f>+ROUND(+G129+J129+L129,0)</f>
        <v>18968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18968</v>
      </c>
      <c r="R129" s="1046"/>
      <c r="S129" s="1688" t="s">
        <v>1195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1197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15224</v>
      </c>
      <c r="K131" s="1095"/>
      <c r="L131" s="1120">
        <f>+IF($P$2=33,$Q131,0)</f>
        <v>0</v>
      </c>
      <c r="M131" s="1095"/>
      <c r="N131" s="1121">
        <f>+ROUND(+G131+J131+L131,0)</f>
        <v>15224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15224</v>
      </c>
      <c r="R131" s="1046"/>
      <c r="S131" s="1730" t="s">
        <v>1199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-3744</v>
      </c>
      <c r="K132" s="1095"/>
      <c r="L132" s="1295">
        <f>+ROUND(+L131-L129-L130,0)</f>
        <v>0</v>
      </c>
      <c r="M132" s="1095"/>
      <c r="N132" s="1296">
        <f>+ROUND(+N131-N129-N130,0)</f>
        <v>-3744</v>
      </c>
      <c r="O132" s="1097"/>
      <c r="P132" s="1294">
        <f>+ROUND(+P131-P129-P130,0)</f>
        <v>0</v>
      </c>
      <c r="Q132" s="1295">
        <f>+ROUND(+Q131-Q129-Q130,0)</f>
        <v>-3744</v>
      </c>
      <c r="R132" s="1046"/>
      <c r="S132" s="1733" t="s">
        <v>1201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7"/>
      <c r="G134" s="1737"/>
      <c r="H134" s="1019"/>
      <c r="I134" s="1304" t="s">
        <v>1204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2068</v>
      </c>
      <c r="F17" s="1746" t="s">
        <v>2069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3715</v>
      </c>
      <c r="G38" s="848">
        <f>G39+G43+G44+G46+SUM(G48:G52)+G55</f>
        <v>0</v>
      </c>
      <c r="H38" s="849">
        <f>H39+H43+H44+H46+SUM(H48:H52)+H55</f>
        <v>3715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3715</v>
      </c>
      <c r="G43" s="816">
        <f>+OTCHET!I205+OTCHET!I223+OTCHET!I271</f>
        <v>0</v>
      </c>
      <c r="H43" s="817">
        <f>+OTCHET!J205+OTCHET!J223+OTCHET!J271</f>
        <v>3715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-29</v>
      </c>
      <c r="G56" s="893">
        <f>+G57+G58+G62</f>
        <v>0</v>
      </c>
      <c r="H56" s="894">
        <f>+H57+H58+H62</f>
        <v>-29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-29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-29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-3744</v>
      </c>
      <c r="G64" s="928">
        <f>+G22-G38+G56-G63</f>
        <v>0</v>
      </c>
      <c r="H64" s="929">
        <f>+H22-H38+H56-H63</f>
        <v>-3744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3744</v>
      </c>
      <c r="G66" s="938">
        <f>SUM(+G68+G76+G77+G84+G85+G86+G89+G90+G91+G92+G93+G94+G95)</f>
        <v>0</v>
      </c>
      <c r="H66" s="939">
        <f>SUM(+H68+H76+H77+H84+H85+H86+H89+H90+H91+H92+H93+H94+H95)</f>
        <v>3744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18968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18968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-15224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-15224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374">
      <selection activeCell="Q397" sqref="Q3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v>43831</v>
      </c>
      <c r="F9" s="116">
        <v>43921</v>
      </c>
      <c r="G9" s="113"/>
      <c r="H9" s="1415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2" t="s">
        <v>968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Криводол</v>
      </c>
      <c r="C12" s="1799"/>
      <c r="D12" s="1800"/>
      <c r="E12" s="118" t="s">
        <v>962</v>
      </c>
      <c r="F12" s="1586" t="s">
        <v>1419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4" t="s">
        <v>2058</v>
      </c>
      <c r="F19" s="1775"/>
      <c r="G19" s="1775"/>
      <c r="H19" s="1776"/>
      <c r="I19" s="1785" t="s">
        <v>2059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468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470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9"/>
      <c r="H91" s="154">
        <v>0</v>
      </c>
      <c r="I91" s="152"/>
      <c r="J91" s="166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>
        <f>$B$9</f>
        <v>0</v>
      </c>
      <c r="C176" s="1769"/>
      <c r="D176" s="1770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Криводол</v>
      </c>
      <c r="C179" s="1799"/>
      <c r="D179" s="1800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4" t="s">
        <v>2060</v>
      </c>
      <c r="F183" s="1775"/>
      <c r="G183" s="1775"/>
      <c r="H183" s="1776"/>
      <c r="I183" s="1777" t="s">
        <v>2061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747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194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199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3715</v>
      </c>
      <c r="K205" s="276">
        <f t="shared" si="48"/>
        <v>0</v>
      </c>
      <c r="L205" s="310">
        <f t="shared" si="48"/>
        <v>3715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3715</v>
      </c>
      <c r="K212" s="323">
        <f t="shared" si="49"/>
        <v>0</v>
      </c>
      <c r="L212" s="320">
        <f t="shared" si="49"/>
        <v>3715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272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722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222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223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1656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234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235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236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237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1661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1658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1659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247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273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248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249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623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686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914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694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3715</v>
      </c>
      <c r="K301" s="398">
        <f t="shared" si="77"/>
        <v>0</v>
      </c>
      <c r="L301" s="395">
        <f t="shared" si="77"/>
        <v>3715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>
        <f>$B$9</f>
        <v>0</v>
      </c>
      <c r="C350" s="1769"/>
      <c r="D350" s="1770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Криводол</v>
      </c>
      <c r="C353" s="1799"/>
      <c r="D353" s="1800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8" t="s">
        <v>2062</v>
      </c>
      <c r="F357" s="1789"/>
      <c r="G357" s="1789"/>
      <c r="H357" s="179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-29</v>
      </c>
      <c r="K399" s="445">
        <f>SUM(K400:K401)</f>
        <v>0</v>
      </c>
      <c r="L399" s="1378">
        <f t="shared" si="89"/>
        <v>-29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-29</v>
      </c>
      <c r="K401" s="175">
        <v>0</v>
      </c>
      <c r="L401" s="1383">
        <f>I401+J401+K401</f>
        <v>-29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-29</v>
      </c>
      <c r="K419" s="515">
        <f>SUM(K361,K375,K383,K388,K391,K396,K399,K402,K405,K406,K409,K412)</f>
        <v>0</v>
      </c>
      <c r="L419" s="512">
        <f t="shared" si="95"/>
        <v>-29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>
        <f>$B$9</f>
        <v>0</v>
      </c>
      <c r="C435" s="1769"/>
      <c r="D435" s="1770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Криводол</v>
      </c>
      <c r="C438" s="1799"/>
      <c r="D438" s="1800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2064</v>
      </c>
      <c r="F442" s="1775"/>
      <c r="G442" s="1775"/>
      <c r="H442" s="1776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-3744</v>
      </c>
      <c r="K445" s="548">
        <f t="shared" si="99"/>
        <v>0</v>
      </c>
      <c r="L445" s="549">
        <f t="shared" si="99"/>
        <v>-3744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3744</v>
      </c>
      <c r="K446" s="555">
        <f t="shared" si="100"/>
        <v>0</v>
      </c>
      <c r="L446" s="556">
        <f>+L597</f>
        <v>3744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>
        <f>$B$9</f>
        <v>0</v>
      </c>
      <c r="C451" s="1769"/>
      <c r="D451" s="1770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Криводол</v>
      </c>
      <c r="C454" s="1799"/>
      <c r="D454" s="1800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2" t="s">
        <v>2066</v>
      </c>
      <c r="F458" s="1783"/>
      <c r="G458" s="1783"/>
      <c r="H458" s="1784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771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1957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781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929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934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935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936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937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313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939</v>
      </c>
      <c r="D535" s="181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940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941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942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951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3744</v>
      </c>
      <c r="K566" s="581">
        <f t="shared" si="128"/>
        <v>0</v>
      </c>
      <c r="L566" s="578">
        <f t="shared" si="128"/>
        <v>3744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18968</v>
      </c>
      <c r="K567" s="584">
        <v>0</v>
      </c>
      <c r="L567" s="1379">
        <f t="shared" si="116"/>
        <v>18968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-15224</v>
      </c>
      <c r="K573" s="1627">
        <v>0</v>
      </c>
      <c r="L573" s="1393">
        <f t="shared" si="129"/>
        <v>-15224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956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833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3744</v>
      </c>
      <c r="K597" s="666">
        <f t="shared" si="133"/>
        <v>0</v>
      </c>
      <c r="L597" s="662">
        <f t="shared" si="133"/>
        <v>3744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4"/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877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6"/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880</v>
      </c>
      <c r="C604" s="1833"/>
      <c r="D604" s="672" t="s">
        <v>881</v>
      </c>
      <c r="E604" s="673"/>
      <c r="F604" s="674"/>
      <c r="G604" s="1834" t="s">
        <v>877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/>
      <c r="C605" s="1836"/>
      <c r="D605" s="675" t="s">
        <v>882</v>
      </c>
      <c r="E605" s="676"/>
      <c r="F605" s="677"/>
      <c r="G605" s="678" t="s">
        <v>883</v>
      </c>
      <c r="H605" s="1837"/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>
        <f>$B$9</f>
        <v>0</v>
      </c>
      <c r="C615" s="1769"/>
      <c r="D615" s="1770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Криводол</v>
      </c>
      <c r="C618" s="1772"/>
      <c r="D618" s="1773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4" t="s">
        <v>2014</v>
      </c>
      <c r="F622" s="1775"/>
      <c r="G622" s="1775"/>
      <c r="H622" s="1776"/>
      <c r="I622" s="1777" t="s">
        <v>2015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6606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6606</v>
      </c>
      <c r="D627" s="1452" t="s">
        <v>587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744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747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194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199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3715</v>
      </c>
      <c r="K647" s="276">
        <f t="shared" si="140"/>
        <v>0</v>
      </c>
      <c r="L647" s="310">
        <f t="shared" si="140"/>
        <v>3715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3715</v>
      </c>
      <c r="K654" s="1428"/>
      <c r="L654" s="320">
        <f t="shared" si="142"/>
        <v>3715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272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722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221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222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223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1660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234</v>
      </c>
      <c r="D697" s="175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235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236</v>
      </c>
      <c r="D699" s="175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237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1661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1658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1659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247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273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248</v>
      </c>
      <c r="D717" s="175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0" t="s">
        <v>249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623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685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686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914</v>
      </c>
      <c r="D735" s="1755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694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694</v>
      </c>
      <c r="D740" s="1757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3715</v>
      </c>
      <c r="K744" s="398">
        <f t="shared" si="167"/>
        <v>0</v>
      </c>
      <c r="L744" s="395">
        <f t="shared" si="167"/>
        <v>3715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2019</v>
      </c>
    </row>
    <row r="366" spans="1:2" ht="18">
      <c r="A366" s="1547" t="s">
        <v>1304</v>
      </c>
      <c r="B366" s="1546" t="s">
        <v>2020</v>
      </c>
    </row>
    <row r="367" spans="1:2" ht="18">
      <c r="A367" s="1547" t="s">
        <v>1305</v>
      </c>
      <c r="B367" s="1548" t="s">
        <v>2021</v>
      </c>
    </row>
    <row r="368" spans="1:2" ht="18">
      <c r="A368" s="1547" t="s">
        <v>1306</v>
      </c>
      <c r="B368" s="1549" t="s">
        <v>2022</v>
      </c>
    </row>
    <row r="369" spans="1:2" ht="18">
      <c r="A369" s="1547" t="s">
        <v>1307</v>
      </c>
      <c r="B369" s="1549" t="s">
        <v>2023</v>
      </c>
    </row>
    <row r="370" spans="1:2" ht="18">
      <c r="A370" s="1547" t="s">
        <v>1308</v>
      </c>
      <c r="B370" s="1549" t="s">
        <v>2024</v>
      </c>
    </row>
    <row r="371" spans="1:2" ht="18">
      <c r="A371" s="1547" t="s">
        <v>1309</v>
      </c>
      <c r="B371" s="1549" t="s">
        <v>2025</v>
      </c>
    </row>
    <row r="372" spans="1:2" ht="18">
      <c r="A372" s="1547" t="s">
        <v>1310</v>
      </c>
      <c r="B372" s="1549" t="s">
        <v>2026</v>
      </c>
    </row>
    <row r="373" spans="1:2" ht="18">
      <c r="A373" s="1547" t="s">
        <v>1311</v>
      </c>
      <c r="B373" s="1550" t="s">
        <v>2027</v>
      </c>
    </row>
    <row r="374" spans="1:2" ht="18">
      <c r="A374" s="1547" t="s">
        <v>1312</v>
      </c>
      <c r="B374" s="1550" t="s">
        <v>2028</v>
      </c>
    </row>
    <row r="375" spans="1:2" ht="18">
      <c r="A375" s="1547" t="s">
        <v>1313</v>
      </c>
      <c r="B375" s="1550" t="s">
        <v>2029</v>
      </c>
    </row>
    <row r="376" spans="1:2" ht="18">
      <c r="A376" s="1547" t="s">
        <v>1314</v>
      </c>
      <c r="B376" s="1550" t="s">
        <v>2030</v>
      </c>
    </row>
    <row r="377" spans="1:2" ht="18">
      <c r="A377" s="1547" t="s">
        <v>1315</v>
      </c>
      <c r="B377" s="1551" t="s">
        <v>2031</v>
      </c>
    </row>
    <row r="378" spans="1:2" ht="18">
      <c r="A378" s="1547" t="s">
        <v>1316</v>
      </c>
      <c r="B378" s="1551" t="s">
        <v>2032</v>
      </c>
    </row>
    <row r="379" spans="1:2" ht="18">
      <c r="A379" s="1547" t="s">
        <v>1317</v>
      </c>
      <c r="B379" s="1550" t="s">
        <v>2033</v>
      </c>
    </row>
    <row r="380" spans="1:5" ht="18">
      <c r="A380" s="1547" t="s">
        <v>1318</v>
      </c>
      <c r="B380" s="1550" t="s">
        <v>2034</v>
      </c>
      <c r="C380" s="1552" t="s">
        <v>181</v>
      </c>
      <c r="E380" s="1553"/>
    </row>
    <row r="381" spans="1:5" ht="18">
      <c r="A381" s="1547" t="s">
        <v>1319</v>
      </c>
      <c r="B381" s="1549" t="s">
        <v>2035</v>
      </c>
      <c r="C381" s="1552" t="s">
        <v>181</v>
      </c>
      <c r="E381" s="1553"/>
    </row>
    <row r="382" spans="1:5" ht="18">
      <c r="A382" s="1547" t="s">
        <v>1320</v>
      </c>
      <c r="B382" s="1550" t="s">
        <v>2036</v>
      </c>
      <c r="C382" s="1552" t="s">
        <v>181</v>
      </c>
      <c r="E382" s="1553"/>
    </row>
    <row r="383" spans="1:5" ht="18">
      <c r="A383" s="1547" t="s">
        <v>1321</v>
      </c>
      <c r="B383" s="1550" t="s">
        <v>2037</v>
      </c>
      <c r="C383" s="1552" t="s">
        <v>181</v>
      </c>
      <c r="E383" s="1553"/>
    </row>
    <row r="384" spans="1:5" ht="18">
      <c r="A384" s="1547" t="s">
        <v>1322</v>
      </c>
      <c r="B384" s="1550" t="s">
        <v>2038</v>
      </c>
      <c r="C384" s="1552" t="s">
        <v>181</v>
      </c>
      <c r="E384" s="1553"/>
    </row>
    <row r="385" spans="1:5" ht="18">
      <c r="A385" s="1547" t="s">
        <v>1323</v>
      </c>
      <c r="B385" s="1550" t="s">
        <v>2039</v>
      </c>
      <c r="C385" s="1552" t="s">
        <v>181</v>
      </c>
      <c r="E385" s="1553"/>
    </row>
    <row r="386" spans="1:5" ht="18">
      <c r="A386" s="1547" t="s">
        <v>1324</v>
      </c>
      <c r="B386" s="1550" t="s">
        <v>2040</v>
      </c>
      <c r="C386" s="1552" t="s">
        <v>181</v>
      </c>
      <c r="E386" s="1553"/>
    </row>
    <row r="387" spans="1:5" ht="18">
      <c r="A387" s="1547" t="s">
        <v>1325</v>
      </c>
      <c r="B387" s="1550" t="s">
        <v>2041</v>
      </c>
      <c r="C387" s="1552" t="s">
        <v>181</v>
      </c>
      <c r="E387" s="1553"/>
    </row>
    <row r="388" spans="1:5" ht="18">
      <c r="A388" s="1547" t="s">
        <v>1326</v>
      </c>
      <c r="B388" s="1550" t="s">
        <v>2042</v>
      </c>
      <c r="C388" s="1552" t="s">
        <v>181</v>
      </c>
      <c r="E388" s="1553"/>
    </row>
    <row r="389" spans="1:5" ht="18">
      <c r="A389" s="1547" t="s">
        <v>1327</v>
      </c>
      <c r="B389" s="1549" t="s">
        <v>2043</v>
      </c>
      <c r="C389" s="1552" t="s">
        <v>181</v>
      </c>
      <c r="E389" s="1553"/>
    </row>
    <row r="390" spans="1:5" ht="18">
      <c r="A390" s="1547" t="s">
        <v>1328</v>
      </c>
      <c r="B390" s="1550" t="s">
        <v>2044</v>
      </c>
      <c r="C390" s="1552" t="s">
        <v>181</v>
      </c>
      <c r="E390" s="1553"/>
    </row>
    <row r="391" spans="1:5" ht="18">
      <c r="A391" s="1547" t="s">
        <v>1329</v>
      </c>
      <c r="B391" s="1549" t="s">
        <v>2045</v>
      </c>
      <c r="C391" s="1552" t="s">
        <v>181</v>
      </c>
      <c r="E391" s="1553"/>
    </row>
    <row r="392" spans="1:5" ht="18">
      <c r="A392" s="1547" t="s">
        <v>1330</v>
      </c>
      <c r="B392" s="1549" t="s">
        <v>2046</v>
      </c>
      <c r="C392" s="1552" t="s">
        <v>181</v>
      </c>
      <c r="E392" s="1553"/>
    </row>
    <row r="393" spans="1:5" ht="18">
      <c r="A393" s="1547" t="s">
        <v>1331</v>
      </c>
      <c r="B393" s="1549" t="s">
        <v>2047</v>
      </c>
      <c r="C393" s="1552" t="s">
        <v>181</v>
      </c>
      <c r="E393" s="1553"/>
    </row>
    <row r="394" spans="1:5" ht="18">
      <c r="A394" s="1547" t="s">
        <v>1332</v>
      </c>
      <c r="B394" s="1549" t="s">
        <v>2048</v>
      </c>
      <c r="C394" s="1552" t="s">
        <v>181</v>
      </c>
      <c r="E394" s="1553"/>
    </row>
    <row r="395" spans="1:5" ht="18">
      <c r="A395" s="1547" t="s">
        <v>1333</v>
      </c>
      <c r="B395" s="1549" t="s">
        <v>2049</v>
      </c>
      <c r="C395" s="1552" t="s">
        <v>181</v>
      </c>
      <c r="E395" s="1553"/>
    </row>
    <row r="396" spans="1:5" ht="18">
      <c r="A396" s="1547" t="s">
        <v>1334</v>
      </c>
      <c r="B396" s="1549" t="s">
        <v>2050</v>
      </c>
      <c r="C396" s="1552" t="s">
        <v>181</v>
      </c>
      <c r="E396" s="1553"/>
    </row>
    <row r="397" spans="1:5" ht="18">
      <c r="A397" s="1547" t="s">
        <v>1335</v>
      </c>
      <c r="B397" s="1549" t="s">
        <v>2051</v>
      </c>
      <c r="C397" s="1552" t="s">
        <v>181</v>
      </c>
      <c r="E397" s="1553"/>
    </row>
    <row r="398" spans="1:5" ht="18">
      <c r="A398" s="1547" t="s">
        <v>1336</v>
      </c>
      <c r="B398" s="1549" t="s">
        <v>2052</v>
      </c>
      <c r="C398" s="1552" t="s">
        <v>181</v>
      </c>
      <c r="E398" s="1553"/>
    </row>
    <row r="399" spans="1:5" ht="18">
      <c r="A399" s="1547" t="s">
        <v>1337</v>
      </c>
      <c r="B399" s="1554" t="s">
        <v>2053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2054</v>
      </c>
      <c r="C403" s="1552" t="s">
        <v>181</v>
      </c>
      <c r="E403" s="1553"/>
    </row>
    <row r="404" spans="1:5" ht="18">
      <c r="A404" s="1547" t="s">
        <v>1341</v>
      </c>
      <c r="B404" s="1534" t="s">
        <v>2055</v>
      </c>
      <c r="C404" s="1552" t="s">
        <v>181</v>
      </c>
      <c r="E404" s="1553"/>
    </row>
    <row r="405" spans="1:5" ht="18">
      <c r="A405" s="1592" t="s">
        <v>1342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2073</v>
      </c>
      <c r="I2" s="61"/>
    </row>
    <row r="3" spans="1:9" ht="12.75">
      <c r="A3" s="61" t="s">
        <v>709</v>
      </c>
      <c r="B3" s="61" t="s">
        <v>2071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4" t="s">
        <v>2014</v>
      </c>
      <c r="M23" s="1775"/>
      <c r="N23" s="1775"/>
      <c r="O23" s="1776"/>
      <c r="P23" s="1777" t="s">
        <v>2015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747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194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199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272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722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221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222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223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1660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234</v>
      </c>
      <c r="K98" s="175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235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236</v>
      </c>
      <c r="K100" s="175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237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1661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1658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1659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247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273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248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249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623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685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686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914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694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694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2020-04-14T06:15:22Z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