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0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<sst xmlns="http://schemas.openxmlformats.org/spreadsheetml/2006/main" count="2985" uniqueCount="2075">
  <si>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</si>
  <si>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</si>
  <si>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</si>
  <si>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</si>
  <si>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</si>
  <si>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</si>
  <si>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</si>
  <si>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</si>
  <si>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</si>
  <si>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</si>
  <si>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</si>
  <si>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</si>
  <si>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</si>
  <si>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</si>
  <si>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</si>
  <si>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</si>
  <si>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</si>
  <si>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</si>
  <si>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</si>
  <si>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</si>
  <si>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</si>
  <si>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</si>
  <si>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</si>
  <si>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</si>
  <si>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</si>
  <si>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</si>
  <si>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</si>
  <si>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</si>
  <si>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</si>
  <si>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</si>
  <si>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</si>
  <si>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</si>
  <si>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</si>
  <si>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</si>
  <si>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</si>
  <si>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</si>
  <si>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</si>
  <si>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</si>
  <si>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</si>
  <si>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</si>
  <si>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</si>
  <si>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</si>
  <si>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</si>
  <si>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</si>
  <si>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</si>
  <si>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</si>
  <si>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</si>
  <si>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</si>
  <si>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</si>
  <si>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</si>
  <si>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</si>
  <si>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</si>
  <si>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</si>
  <si>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</si>
  <si>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</si>
  <si>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</si>
  <si>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</si>
  <si>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</si>
  <si>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</si>
  <si>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</si>
  <si>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</si>
  <si>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</si>
  <si>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</si>
  <si>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</si>
  <si>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</si>
  <si>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</si>
  <si>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</si>
  <si>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</si>
  <si>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</si>
  <si>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</si>
  <si>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</si>
  <si>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</si>
  <si>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</si>
  <si>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</si>
  <si>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</si>
  <si>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</si>
  <si>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</si>
  <si>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</si>
  <si>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</si>
  <si>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</si>
  <si>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</si>
  <si>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</si>
  <si>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</si>
  <si>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</si>
  <si>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</si>
  <si>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</si>
  <si>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</si>
  <si>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</si>
  <si>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</si>
  <si>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</si>
  <si>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</si>
  <si>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</si>
  <si>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</si>
  <si>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</si>
  <si>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</si>
  <si>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</si>
  <si>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</si>
  <si>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</si>
  <si>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</si>
  <si>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</si>
  <si>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</si>
  <si>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</si>
  <si>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</si>
  <si>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</si>
  <si>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</si>
  <si>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</si>
  <si>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</si>
  <si>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</si>
  <si>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</si>
  <si>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</si>
  <si>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</si>
  <si>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</si>
  <si>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</si>
  <si>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</si>
  <si>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</si>
  <si>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</si>
  <si>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</si>
  <si>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</si>
  <si>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</si>
  <si>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</si>
  <si>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</si>
  <si>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</si>
  <si>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</si>
  <si>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</si>
  <si>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</si>
  <si>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</si>
  <si>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</si>
  <si>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</si>
  <si>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</si>
  <si>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</si>
  <si>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</si>
  <si>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</si>
  <si>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</si>
  <si>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</si>
  <si>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</si>
  <si>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</si>
  <si>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</si>
  <si>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</si>
  <si>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</si>
  <si>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</si>
  <si>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</si>
  <si>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</si>
  <si>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</si>
  <si>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</si>
  <si>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</si>
  <si>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</si>
  <si>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</si>
  <si>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</si>
  <si>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</si>
  <si>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</si>
  <si>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</si>
  <si>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</si>
  <si>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</si>
  <si>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</si>
  <si>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</si>
  <si>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</si>
  <si>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</si>
  <si>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</si>
  <si>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</si>
  <si>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</si>
  <si>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</si>
  <si>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</si>
  <si>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</si>
  <si>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</si>
  <si>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</si>
  <si>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</si>
  <si>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</si>
  <si>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</si>
  <si>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</si>
  <si>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</si>
  <si>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</si>
  <si>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</si>
  <si>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</si>
  <si>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</si>
  <si>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</si>
  <si>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</si>
  <si>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</si>
  <si>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</si>
  <si>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</si>
  <si>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</si>
  <si>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</si>
  <si>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</si>
  <si>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</si>
  <si>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</si>
  <si>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</si>
  <si>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</si>
  <si>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</si>
  <si>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</si>
  <si>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</si>
  <si>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</si>
  <si>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</si>
  <si>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</si>
  <si>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</si>
  <si>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</si>
  <si>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</si>
  <si>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</si>
  <si>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</si>
  <si>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</si>
  <si>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</si>
  <si>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</si>
  <si>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</si>
  <si>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</si>
  <si>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</si>
  <si>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</si>
  <si>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</si>
  <si>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</si>
  <si>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</si>
  <si>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</si>
  <si>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</si>
  <si>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</si>
  <si>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</si>
  <si>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</si>
  <si>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</si>
  <si>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</si>
  <si>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</si>
  <si>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</si>
  <si>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</si>
  <si>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</si>
  <si>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</si>
  <si>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</si>
  <si>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</si>
  <si>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</si>
  <si>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</si>
  <si>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</si>
  <si>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</si>
  <si>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</si>
  <si>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</si>
  <si>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</si>
  <si>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</si>
  <si>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</si>
  <si>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</si>
  <si>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</si>
  <si>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</si>
  <si>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</si>
  <si>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</si>
  <si>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</si>
  <si>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</si>
  <si>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</si>
  <si>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</si>
  <si>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</si>
  <si>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</si>
  <si>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</si>
  <si>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</si>
  <si>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</si>
  <si>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</si>
  <si>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</si>
  <si>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</si>
  <si>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</si>
  <si>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</si>
  <si>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</si>
  <si>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</si>
  <si>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</si>
  <si>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</si>
  <si>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</si>
  <si>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</si>
  <si>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</si>
  <si>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</si>
  <si>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</si>
  <si>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</si>
  <si>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</si>
  <si>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</si>
  <si>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</si>
  <si>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</si>
  <si>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</si>
  <si>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</si>
  <si>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</si>
  <si>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</si>
  <si>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</si>
  <si>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</si>
  <si>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</si>
  <si>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</si>
  <si>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</si>
  <si>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</si>
  <si>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</si>
  <si>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</si>
  <si>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</si>
  <si>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</si>
  <si>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</si>
  <si>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</si>
  <si>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</si>
  <si>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</si>
  <si>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</si>
  <si>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</si>
  <si>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</si>
  <si>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</si>
  <si>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</si>
  <si>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</si>
  <si>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</si>
  <si>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</si>
  <si>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</si>
  <si>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</si>
  <si>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</si>
  <si>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</si>
  <si>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</si>
  <si>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</si>
  <si>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</si>
  <si>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</si>
  <si>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</si>
  <si>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</si>
  <si>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</si>
  <si>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</si>
  <si>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</si>
  <si>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</si>
  <si>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</si>
  <si>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</si>
  <si>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</si>
  <si>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</si>
  <si>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</si>
  <si>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</si>
  <si>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</si>
  <si>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</si>
  <si>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</si>
  <si>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</si>
  <si>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</si>
  <si>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</si>
  <si>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</si>
  <si>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</si>
  <si>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</si>
  <si>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</si>
  <si>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</si>
  <si>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</si>
  <si>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</si>
  <si>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</si>
  <si>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</si>
  <si>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</si>
  <si>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</si>
  <si>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</si>
  <si>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</si>
  <si>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</si>
  <si>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</si>
  <si>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</si>
  <si>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</si>
  <si>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</si>
  <si>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</si>
  <si>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</si>
  <si>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</si>
  <si>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</si>
  <si>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</si>
  <si>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</si>
  <si>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</si>
  <si>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</si>
  <si>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</si>
  <si>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</si>
  <si>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</si>
  <si>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</si>
  <si>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</si>
  <si>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</si>
  <si>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</si>
  <si>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</si>
  <si>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</si>
  <si>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</si>
  <si>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</si>
  <si>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</si>
  <si>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</si>
  <si>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</si>
  <si>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</si>
  <si>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</si>
  <si>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</si>
  <si>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</si>
  <si>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</si>
  <si>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</si>
  <si>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</si>
  <si>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</si>
  <si>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</si>
  <si>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</si>
  <si>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</si>
  <si>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</si>
  <si>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</si>
  <si>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</si>
  <si>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</si>
  <si>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</si>
  <si>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</si>
  <si>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</si>
  <si>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</si>
  <si>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</si>
  <si>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</si>
  <si>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</si>
  <si>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</si>
  <si>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</si>
  <si>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</si>
  <si>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</si>
  <si>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</si>
  <si>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</si>
  <si>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</si>
  <si>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</si>
  <si>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</si>
  <si>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</si>
  <si>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</si>
  <si>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</si>
  <si>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</si>
  <si>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</si>
  <si>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</si>
  <si>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</si>
  <si>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</si>
  <si>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</si>
  <si>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</si>
  <si>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</si>
  <si>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</si>
  <si>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</si>
  <si>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</si>
  <si>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</si>
  <si>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</si>
  <si>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</si>
  <si>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</si>
  <si>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</si>
  <si>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</si>
  <si>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</si>
  <si>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</si>
  <si>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</si>
  <si>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</si>
  <si>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</si>
  <si>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</si>
  <si>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</si>
  <si>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</si>
  <si>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</si>
  <si>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</si>
  <si>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</si>
  <si>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</si>
  <si>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</si>
  <si>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</si>
  <si>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</si>
  <si>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</si>
  <si>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</si>
  <si>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</si>
  <si>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</si>
  <si>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</si>
  <si>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</si>
  <si>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</si>
  <si>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</si>
  <si>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</si>
  <si>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</si>
  <si>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</si>
  <si>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</si>
  <si>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</si>
  <si>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</si>
  <si>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</si>
  <si>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</si>
  <si>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</si>
  <si>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</si>
  <si>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</si>
  <si>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</si>
  <si>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</si>
  <si>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</si>
  <si>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</si>
  <si>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</si>
  <si>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</si>
  <si>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</si>
  <si>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</si>
  <si>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</si>
  <si>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</si>
  <si>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</si>
  <si>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</si>
  <si>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</si>
  <si>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</si>
  <si>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</si>
  <si>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</si>
  <si>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</si>
  <si>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</si>
  <si>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</si>
  <si>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</si>
  <si>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</si>
  <si>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</si>
  <si>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</si>
  <si>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</si>
  <si>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</si>
  <si>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</si>
  <si>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</si>
  <si>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</si>
  <si>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</si>
  <si>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</si>
  <si>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</si>
  <si>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</si>
  <si>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</si>
  <si>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</si>
  <si>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</si>
  <si>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</si>
  <si>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</si>
  <si>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</si>
  <si>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</si>
  <si>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</si>
  <si>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</si>
  <si>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</si>
  <si>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</si>
  <si>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</si>
  <si>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</si>
  <si>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</si>
  <si>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</si>
  <si>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</si>
  <si>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</si>
  <si>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</si>
  <si>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</si>
  <si>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</si>
  <si>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</si>
  <si>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</si>
  <si>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</si>
  <si>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</si>
  <si>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</si>
  <si>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</si>
  <si>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</si>
  <si>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</si>
  <si>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</si>
  <si>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</si>
  <si>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</si>
  <si>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</si>
  <si>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</si>
  <si>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</si>
  <si>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</si>
  <si>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</si>
  <si>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</si>
  <si>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</si>
  <si>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</si>
  <si>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</si>
  <si>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</si>
  <si>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</si>
  <si>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</si>
  <si>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</si>
  <si>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</si>
  <si>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</si>
  <si>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</si>
  <si>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</si>
  <si>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</si>
  <si>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</si>
  <si>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</si>
  <si>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</si>
  <si>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</si>
  <si>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</si>
  <si>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</si>
  <si>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</si>
  <si>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</si>
  <si>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</si>
  <si>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</si>
  <si>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</si>
  <si>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</si>
  <si>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</si>
  <si>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</si>
  <si>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</si>
  <si>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</si>
  <si>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</si>
  <si>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</si>
  <si>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</si>
  <si>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</si>
  <si>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</si>
  <si>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</si>
  <si>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</si>
  <si>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</si>
  <si>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</si>
  <si>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</si>
  <si>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</si>
  <si>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</si>
  <si>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</si>
  <si>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</si>
  <si>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</si>
  <si>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</si>
  <si>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</si>
  <si>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</si>
  <si>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</si>
  <si>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</si>
  <si>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</si>
  <si>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</si>
  <si>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</si>
  <si>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</si>
  <si>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</si>
  <si>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</si>
  <si>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</si>
  <si>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</si>
  <si>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</si>
  <si>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</si>
  <si>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</si>
  <si>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</si>
  <si>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</si>
  <si>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</si>
  <si>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</si>
  <si>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</si>
  <si>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</si>
  <si>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</si>
  <si>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</si>
  <si>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</si>
  <si>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</si>
  <si>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</si>
  <si>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</si>
  <si>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</si>
  <si>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</si>
  <si>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</si>
  <si>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</si>
  <si>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</si>
  <si>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</si>
  <si>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</si>
  <si>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</si>
  <si>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</si>
  <si>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</si>
  <si>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</si>
  <si>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</si>
  <si>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</si>
  <si>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</si>
  <si>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</si>
  <si>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</si>
  <si>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</si>
  <si>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</si>
  <si>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</si>
  <si>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</si>
  <si>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</si>
  <si>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</si>
  <si>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</si>
  <si>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</si>
  <si>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</si>
  <si>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</si>
  <si>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</si>
  <si>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</si>
  <si>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</si>
  <si>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</si>
  <si>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</si>
  <si>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</si>
  <si>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</si>
  <si>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</si>
  <si>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</si>
  <si>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</si>
  <si>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</si>
  <si>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</si>
  <si>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</si>
  <si>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</si>
  <si>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</si>
  <si>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</si>
  <si>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</si>
  <si>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</si>
  <si>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</si>
  <si>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</si>
  <si>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</si>
  <si>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</si>
  <si>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</si>
  <si>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</si>
  <si>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</si>
  <si>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</si>
  <si>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</si>
  <si>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</si>
  <si>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</si>
  <si>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</si>
  <si>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</si>
  <si>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</si>
  <si>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</si>
  <si>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</si>
  <si>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</si>
  <si>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</si>
  <si>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</si>
  <si>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</si>
  <si>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</si>
  <si>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</si>
  <si>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</si>
  <si>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</si>
  <si>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</si>
  <si>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</si>
  <si>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</si>
  <si>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</si>
  <si>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</si>
  <si>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</si>
  <si>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</si>
  <si>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</si>
  <si>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</si>
  <si>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</si>
  <si>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</si>
  <si>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</si>
  <si>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</si>
  <si>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</si>
  <si>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</si>
  <si>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</si>
  <si>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</si>
  <si>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</si>
  <si>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</si>
  <si>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</si>
  <si>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</si>
  <si>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</si>
  <si>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</si>
  <si>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</si>
  <si>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</si>
  <si>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</si>
  <si>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</si>
  <si>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</si>
  <si>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</si>
  <si>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</si>
  <si>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</si>
  <si>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</si>
  <si>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</si>
  <si>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</si>
  <si>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</si>
  <si>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</si>
  <si>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</si>
  <si>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</si>
  <si>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</si>
  <si>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</si>
  <si>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</si>
  <si>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</si>
  <si>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</si>
  <si>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</si>
  <si>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</si>
  <si>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</si>
  <si>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</si>
  <si>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</si>
  <si>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</si>
  <si>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</si>
  <si>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</si>
  <si>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</si>
  <si>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</si>
  <si>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</si>
  <si>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</si>
  <si>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</si>
  <si>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</si>
  <si>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</si>
  <si>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</si>
  <si>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</si>
  <si>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</si>
  <si>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</si>
  <si>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</si>
  <si>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</si>
  <si>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</si>
  <si>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</si>
  <si>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</si>
  <si>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</si>
  <si>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</si>
  <si>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</si>
  <si>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</si>
  <si>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</si>
  <si>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</si>
  <si>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</si>
  <si>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</si>
  <si>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</si>
  <si>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</si>
  <si>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</si>
  <si>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</si>
  <si>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</si>
  <si>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</si>
  <si>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</si>
  <si>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</si>
  <si>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</si>
  <si>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</si>
  <si>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</si>
  <si>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</si>
  <si>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</si>
  <si>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</si>
  <si>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</si>
  <si>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</si>
  <si>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</si>
  <si>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</si>
  <si>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</si>
  <si>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</si>
  <si>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</si>
  <si>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</si>
  <si>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</si>
  <si>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</si>
  <si>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</si>
  <si>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</si>
  <si>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</si>
  <si>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</si>
  <si>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</si>
  <si>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</si>
  <si>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</si>
  <si>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</si>
  <si>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</si>
  <si>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</si>
  <si>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</si>
  <si>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</si>
  <si>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</si>
  <si>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</si>
  <si>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</si>
  <si>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</si>
  <si>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</si>
  <si>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</si>
  <si>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</si>
  <si>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</si>
  <si>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</si>
  <si>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</si>
  <si>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</si>
  <si>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</si>
  <si>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</si>
  <si>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</si>
  <si>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</si>
  <si>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</si>
  <si>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</si>
  <si>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</si>
  <si>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</si>
  <si>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</si>
  <si>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</si>
  <si>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</si>
  <si>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</si>
  <si>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</si>
  <si>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</si>
  <si>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</si>
  <si>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</si>
  <si>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</si>
  <si>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</si>
  <si>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</si>
  <si>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</si>
  <si>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</si>
  <si>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</si>
  <si>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</si>
  <si>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</si>
  <si>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</si>
  <si>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</si>
  <si>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</si>
  <si>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</si>
  <si>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</si>
  <si>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</si>
  <si>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</si>
  <si>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</si>
  <si>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</si>
  <si>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</si>
  <si>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</si>
  <si>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</si>
  <si>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</si>
  <si>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</si>
  <si>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</si>
  <si>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</si>
  <si>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</si>
  <si>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</si>
  <si>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</si>
  <si>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</si>
  <si>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</si>
  <si>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</si>
  <si>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</si>
  <si>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</si>
  <si>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</si>
  <si>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</si>
  <si>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</si>
  <si>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</si>
  <si>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</si>
  <si>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</si>
  <si>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</si>
  <si>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</si>
  <si>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</si>
  <si>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</si>
  <si>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</si>
  <si>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</si>
  <si>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</si>
  <si>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</si>
  <si>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</si>
  <si>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</si>
  <si>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</si>
  <si>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</si>
  <si>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</si>
  <si>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</si>
  <si>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</si>
  <si>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</si>
  <si>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</si>
  <si>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</si>
  <si>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</si>
  <si>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</si>
  <si>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</si>
  <si>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</si>
  <si>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</si>
  <si>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</si>
  <si>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</si>
  <si>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</si>
  <si>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</si>
  <si>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</si>
  <si>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</si>
  <si>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</si>
  <si>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</si>
  <si>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</si>
  <si>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</si>
  <si>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</si>
  <si>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</si>
  <si>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</si>
  <si>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</si>
  <si>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</si>
  <si>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</si>
  <si>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</si>
  <si>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</si>
  <si>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</si>
  <si>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</si>
  <si>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</si>
  <si>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</si>
  <si>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</si>
  <si>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</si>
  <si>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</si>
  <si>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</si>
  <si>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</si>
  <si>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</si>
  <si>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</si>
  <si>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</si>
  <si>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</si>
  <si>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</si>
  <si>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</si>
  <si>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</si>
  <si>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</si>
  <si>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</si>
  <si>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</si>
  <si>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</si>
  <si>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</si>
  <si>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</si>
  <si>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</si>
  <si>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</si>
  <si>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</si>
  <si>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</si>
  <si>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</si>
  <si>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</si>
  <si>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</si>
  <si>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</si>
  <si>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</si>
  <si>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</si>
  <si>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</si>
  <si>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</si>
  <si>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</si>
  <si>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</si>
  <si>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</si>
  <si>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</si>
  <si>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</si>
  <si>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</si>
  <si>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</si>
  <si>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</si>
  <si>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</si>
  <si>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</si>
  <si>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</si>
  <si>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</si>
  <si>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</si>
  <si>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</si>
  <si>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</si>
  <si>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</si>
  <si>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</si>
  <si>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</si>
  <si>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</si>
  <si>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</si>
  <si>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</si>
  <si>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</si>
  <si>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</si>
  <si>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</si>
  <si>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</si>
  <si>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</si>
  <si>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</si>
  <si>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</si>
  <si>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</si>
  <si>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</si>
  <si>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</si>
  <si>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</si>
  <si>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</si>
  <si>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</si>
  <si>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</si>
  <si>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</si>
  <si>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</si>
  <si>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</si>
  <si>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</si>
  <si>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</si>
  <si>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</si>
  <si>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</si>
  <si>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</si>
  <si>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</si>
  <si>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</si>
  <si>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</si>
  <si>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</si>
  <si>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</si>
  <si>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</si>
  <si>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</si>
  <si>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</si>
  <si>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</si>
  <si>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</si>
  <si>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</si>
  <si>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</si>
  <si>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</si>
  <si>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</si>
  <si>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</si>
  <si>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</si>
  <si>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</si>
  <si>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</si>
  <si>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</si>
  <si>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</si>
  <si>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</si>
  <si>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</si>
  <si>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</si>
  <si>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</si>
  <si>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</si>
  <si>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</si>
  <si>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</si>
  <si>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</si>
  <si>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</si>
  <si>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</si>
  <si>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</si>
  <si>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</si>
  <si>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</si>
  <si>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</si>
  <si>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</si>
  <si>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</si>
  <si>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</si>
  <si>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</si>
  <si>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</si>
  <si>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</si>
  <si>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</si>
  <si>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</si>
  <si>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</si>
  <si>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</si>
  <si>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</si>
  <si>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</si>
  <si>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</si>
  <si>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</si>
  <si>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</si>
  <si>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</si>
  <si>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</si>
  <si>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</si>
  <si>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</si>
  <si>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</si>
  <si>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</si>
  <si>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</si>
  <si>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</si>
  <si>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</si>
  <si>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</si>
  <si>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</si>
  <si>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</si>
  <si>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</si>
  <si>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</si>
  <si>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</si>
  <si>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</si>
  <si>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</si>
  <si>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</si>
  <si>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</si>
  <si>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</si>
  <si>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</si>
  <si>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</si>
  <si>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</si>
  <si>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</si>
  <si>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</si>
  <si>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</si>
  <si>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</si>
  <si>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</si>
  <si>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</si>
  <si>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</si>
  <si>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</si>
  <si>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</si>
  <si>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</si>
  <si>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</si>
  <si>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</si>
  <si>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</si>
  <si>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</si>
  <si>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</si>
  <si>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</si>
  <si>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</si>
  <si>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</si>
  <si>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</si>
  <si>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</si>
  <si>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</si>
  <si>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</si>
  <si>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</si>
  <si>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</si>
  <si>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</si>
  <si>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</si>
  <si>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</si>
  <si>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</si>
  <si>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</si>
  <si>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</si>
  <si>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</si>
  <si>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</si>
  <si>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</si>
  <si>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</si>
  <si>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</si>
  <si>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</si>
  <si>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</si>
  <si>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</si>
  <si>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</si>
  <si>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</si>
  <si>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</si>
  <si>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</si>
  <si>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</si>
  <si>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</si>
  <si>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</si>
  <si>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</si>
  <si>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</si>
  <si>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</si>
  <si>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</si>
  <si>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</si>
  <si>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</si>
  <si>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</si>
  <si>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</si>
  <si>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</si>
  <si>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</si>
  <si>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</si>
  <si>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</si>
  <si>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</si>
  <si>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</si>
  <si>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</si>
  <si>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</si>
  <si>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</si>
  <si>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</si>
  <si>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</si>
  <si>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</si>
  <si>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</si>
  <si>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</si>
  <si>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</si>
  <si>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</si>
  <si>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</si>
  <si>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</si>
  <si>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</si>
  <si>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</si>
  <si>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</si>
  <si>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</si>
  <si>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</si>
  <si>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</si>
  <si>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</si>
  <si>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</si>
  <si>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</si>
  <si>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</si>
  <si>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</si>
  <si>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</si>
  <si>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</si>
  <si>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</si>
  <si>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</si>
  <si>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</si>
  <si>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</si>
  <si>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</si>
  <si>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</si>
  <si>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</si>
  <si>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</si>
  <si>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</si>
  <si>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</si>
  <si>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</si>
  <si>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</si>
  <si>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</si>
  <si>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</si>
  <si>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</si>
  <si>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</si>
  <si>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</si>
  <si>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</si>
  <si>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</si>
  <si>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</si>
  <si>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</si>
  <si>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</si>
  <si>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</si>
  <si>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</si>
  <si>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</si>
  <si>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</si>
  <si>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</si>
  <si>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</si>
  <si>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</si>
  <si>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</si>
  <si>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</si>
  <si>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</si>
  <si>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</si>
  <si>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</si>
  <si>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</si>
  <si>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</si>
  <si>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</si>
  <si>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</si>
  <si>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</si>
  <si>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</si>
  <si>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</si>
  <si>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</si>
  <si>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</si>
  <si>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</si>
  <si>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</si>
  <si>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</si>
  <si>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</si>
  <si>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</si>
  <si>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</si>
  <si>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</si>
  <si>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</si>
  <si>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</si>
  <si>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</si>
  <si>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</si>
  <si>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</si>
  <si>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</si>
  <si>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</si>
  <si>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</si>
  <si>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</si>
  <si>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</si>
  <si>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</si>
  <si>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</si>
  <si>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</si>
  <si>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</si>
  <si>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</si>
  <si>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</si>
  <si>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</si>
  <si>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</si>
  <si>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</si>
  <si>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</si>
  <si>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</si>
  <si>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</si>
  <si>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</si>
  <si>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</si>
  <si>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</si>
  <si>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</si>
  <si>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</si>
  <si>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</si>
  <si>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</si>
  <si>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</si>
  <si>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</si>
  <si>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</si>
  <si>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</si>
  <si>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</si>
  <si>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</si>
  <si>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</si>
  <si>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</si>
  <si>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</si>
  <si>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</si>
  <si>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</si>
  <si>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</si>
  <si>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</si>
  <si>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</si>
  <si>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</si>
  <si>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</si>
  <si>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</si>
  <si>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</si>
  <si>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</si>
  <si>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</si>
  <si>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</si>
  <si>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</si>
  <si>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</si>
  <si>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</si>
  <si>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</si>
  <si>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</si>
  <si>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</si>
  <si>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</si>
  <si>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</si>
  <si>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</si>
  <si>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</si>
  <si>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</si>
  <si>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</si>
  <si>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</si>
  <si>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</si>
  <si>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</si>
  <si>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</si>
  <si>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</si>
  <si>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</si>
  <si>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</si>
  <si>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</si>
  <si>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</si>
  <si>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</si>
  <si>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</si>
  <si>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</si>
  <si>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</si>
  <si>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</si>
  <si>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</si>
  <si>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</si>
  <si>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</si>
  <si>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</si>
  <si>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</si>
  <si>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</si>
  <si>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</si>
  <si>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</si>
  <si>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</si>
  <si>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</si>
  <si>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</si>
  <si>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</si>
  <si>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</si>
  <si>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</si>
  <si>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</si>
  <si>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</si>
  <si>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</si>
  <si>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</si>
  <si>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</si>
  <si>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</si>
  <si>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</si>
  <si>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</si>
  <si>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</si>
  <si>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</si>
  <si>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</si>
  <si>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</si>
  <si>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</si>
  <si>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</si>
  <si>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</si>
  <si>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</si>
  <si>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</si>
  <si>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</si>
  <si>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</si>
  <si>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</si>
  <si>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</si>
  <si>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</si>
  <si>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</si>
  <si>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</si>
  <si>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</si>
  <si>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</si>
  <si>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</si>
  <si>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</si>
  <si>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</si>
  <si>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</si>
  <si>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</si>
  <si>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</si>
  <si>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</si>
  <si>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</si>
  <si>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</si>
  <si>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</si>
  <si>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</si>
  <si>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</si>
  <si>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</si>
  <si>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</si>
  <si>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</si>
  <si>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</si>
  <si>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</si>
  <si>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</si>
  <si>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</si>
  <si>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</si>
  <si>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</si>
  <si>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</si>
  <si>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</si>
  <si>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</si>
  <si>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</si>
  <si>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</si>
  <si>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</si>
  <si>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</si>
  <si>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</si>
  <si>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</si>
  <si>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</si>
  <si>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</si>
  <si>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</si>
  <si>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</si>
  <si>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</si>
  <si>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</si>
  <si>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</si>
  <si>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</si>
  <si>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</si>
  <si>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</si>
  <si>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</si>
  <si>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</si>
  <si>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</si>
  <si>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</si>
  <si>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</si>
  <si>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</si>
  <si>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</si>
  <si>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</si>
  <si>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</si>
  <si>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</si>
  <si>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</si>
  <si>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</si>
  <si>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</si>
  <si>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</si>
  <si>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</si>
  <si>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</si>
  <si>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</si>
  <si>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</si>
  <si>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</si>
  <si>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</si>
  <si>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</si>
  <si>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</si>
  <si>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</si>
  <si>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</si>
  <si>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</si>
  <si>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</si>
  <si>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</si>
  <si>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</si>
  <si>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</si>
  <si>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</si>
  <si>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</si>
  <si>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</si>
  <si>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</si>
  <si>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</si>
  <si>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</si>
  <si>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</si>
  <si>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</si>
  <si>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</si>
  <si>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</si>
  <si>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</si>
  <si>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</si>
  <si>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</si>
  <si>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</si>
  <si>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</si>
  <si>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</si>
  <si>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</si>
  <si>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</si>
  <si>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</si>
  <si>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</si>
  <si>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</si>
  <si>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</si>
  <si>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</si>
  <si>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</si>
  <si>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</si>
  <si>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</si>
  <si>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</si>
  <si>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</si>
  <si>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</si>
  <si>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</si>
  <si>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</si>
  <si>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</si>
  <si>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</si>
  <si>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</si>
  <si>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</si>
  <si>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</si>
  <si>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</si>
  <si>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</si>
  <si>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</si>
  <si>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</si>
  <si>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</si>
  <si>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</si>
  <si>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</si>
  <si>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</si>
  <si>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</si>
  <si>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</si>
  <si>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</si>
  <si>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</si>
  <si>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</si>
  <si>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</si>
  <si>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</si>
  <si>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</si>
  <si>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</si>
  <si>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</si>
  <si>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</si>
  <si>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</si>
  <si>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</si>
  <si>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</si>
  <si>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</si>
  <si>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</si>
  <si>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</si>
  <si>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</si>
  <si>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</si>
  <si>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</si>
  <si>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</si>
  <si>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</si>
  <si>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</si>
  <si>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</si>
  <si>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</si>
  <si>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</si>
  <si>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</si>
  <si>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</si>
  <si>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</si>
  <si>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</si>
  <si>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</si>
  <si>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</si>
  <si>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</si>
  <si>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</si>
  <si>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</si>
  <si>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</si>
  <si>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</si>
  <si>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</si>
  <si>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</si>
  <si>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</si>
  <si>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</si>
  <si>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</si>
  <si>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</si>
  <si>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</si>
  <si>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</si>
  <si>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</si>
  <si>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</si>
  <si>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</si>
  <si>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</si>
  <si>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</si>
  <si>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</si>
  <si>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</si>
  <si>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</si>
  <si>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</si>
  <si>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</si>
  <si>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</si>
  <si>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</si>
  <si>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</si>
  <si>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</si>
  <si>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</si>
  <si>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</si>
  <si>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</si>
  <si>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</si>
  <si>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</si>
  <si>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</si>
  <si>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</si>
  <si>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</si>
  <si>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</si>
  <si>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</si>
  <si>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</si>
  <si>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</si>
  <si>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</si>
  <si>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</si>
  <si>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</si>
  <si>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</si>
  <si>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</si>
  <si>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</si>
  <si>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</si>
  <si>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</si>
  <si>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</si>
  <si>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</si>
  <si>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</si>
  <si>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</si>
  <si>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</si>
  <si>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</si>
  <si>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</si>
  <si>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</si>
  <si>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</si>
  <si>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</si>
  <si>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</si>
  <si>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</si>
  <si>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</si>
  <si>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</si>
  <si>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</si>
  <si>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</si>
  <si>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</si>
  <si>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</si>
  <si>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</si>
  <si>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</si>
  <si>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</si>
  <si>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</si>
  <si>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</si>
  <si>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</si>
  <si>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</si>
  <si>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</si>
  <si>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</si>
  <si>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</si>
  <si>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</si>
  <si>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</si>
  <si>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</si>
  <si>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</si>
  <si>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</si>
  <si>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</si>
  <si>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</si>
  <si>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</si>
  <si>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</si>
  <si>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</si>
  <si>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</si>
  <si>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</si>
  <si>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</si>
  <si>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</si>
  <si>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</si>
  <si>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</si>
  <si>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</si>
  <si>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</si>
  <si>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</si>
  <si>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</si>
  <si>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</si>
  <si>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</si>
  <si>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</si>
  <si>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</si>
  <si>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</si>
  <si>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</si>
  <si>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</si>
  <si>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</si>
  <si>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</si>
  <si>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</si>
  <si>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</si>
  <si>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</si>
  <si>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</si>
  <si>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</si>
  <si>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</si>
  <si>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</si>
  <si>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</si>
  <si>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</si>
  <si>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</si>
  <si>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</si>
  <si>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</si>
  <si>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</si>
  <si>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</si>
  <si>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</si>
  <si>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</si>
  <si>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</si>
  <si>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</si>
  <si>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</si>
  <si>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</si>
  <si>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</si>
  <si>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</si>
  <si>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</si>
  <si>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</si>
  <si>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</si>
  <si>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</si>
  <si>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</si>
  <si>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</si>
  <si>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</si>
  <si>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</si>
  <si>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</si>
  <si>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</si>
  <si>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</si>
  <si>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</si>
  <si>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</si>
  <si>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</si>
  <si>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</si>
  <si>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</si>
  <si>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</si>
  <si>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</si>
  <si>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</si>
  <si>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</si>
  <si>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</si>
  <si>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</si>
  <si>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</si>
  <si>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</si>
  <si>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</si>
  <si>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</si>
  <si>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</si>
  <si>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</si>
  <si>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</si>
  <si>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</si>
  <si>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</si>
  <si>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</si>
  <si>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</si>
  <si>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</si>
  <si>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</si>
  <si>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</si>
  <si>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</si>
  <si>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</si>
  <si>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</si>
  <si>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</si>
  <si>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</si>
  <si>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</si>
  <si>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</si>
  <si>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</si>
  <si>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</si>
  <si>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</si>
  <si>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</si>
  <si>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</si>
  <si>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</si>
  <si>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</si>
  <si>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</si>
  <si>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</si>
  <si>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</si>
  <si>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</si>
  <si>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</si>
  <si>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</si>
  <si>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</si>
  <si>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</si>
  <si>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</si>
  <si>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</si>
  <si>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</si>
  <si>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</si>
  <si>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</si>
  <si>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</si>
  <si>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</si>
  <si>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</si>
  <si>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</si>
  <si>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</si>
  <si>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</si>
  <si>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</si>
  <si>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</si>
  <si>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</si>
  <si>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</si>
  <si>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</si>
  <si>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</si>
  <si>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</si>
  <si>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</si>
  <si>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</si>
  <si>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</si>
  <si>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</si>
  <si>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</si>
  <si>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</si>
  <si>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</si>
  <si>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</si>
  <si>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</si>
  <si>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</si>
  <si>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</si>
  <si>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</si>
  <si>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</si>
  <si>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</si>
  <si>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</si>
  <si>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</si>
  <si>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</si>
  <si>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</si>
  <si>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</si>
  <si>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</si>
  <si>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</si>
  <si>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</si>
  <si>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</si>
  <si>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</si>
  <si>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</si>
  <si>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</si>
  <si>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</si>
  <si>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</si>
  <si>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</si>
  <si>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</si>
  <si>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</si>
  <si>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</si>
  <si>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</si>
  <si>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</si>
  <si>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</si>
  <si>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</si>
  <si>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</si>
  <si>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</si>
  <si>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</si>
  <si>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</si>
  <si>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</si>
  <si>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</si>
  <si>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</si>
  <si>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</si>
  <si>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</si>
  <si>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</si>
  <si>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</si>
  <si>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</si>
  <si>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</si>
  <si>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</si>
  <si>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</si>
  <si>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</si>
  <si>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</si>
  <si>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</si>
  <si>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</si>
  <si>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</si>
  <si>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</si>
  <si>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</si>
  <si>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</si>
  <si>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</si>
  <si>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</si>
  <si>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</si>
  <si>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</si>
  <si>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</si>
  <si>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</si>
  <si>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</si>
  <si>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</si>
  <si>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</si>
  <si>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</si>
  <si>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</si>
  <si>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</si>
  <si>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</si>
  <si>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</si>
  <si>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</si>
  <si>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</si>
  <si>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</si>
  <si>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</si>
  <si>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</si>
  <si>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</si>
  <si>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</si>
  <si>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</si>
  <si>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</si>
  <si>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</si>
  <si>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</si>
  <si>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</si>
  <si>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</si>
  <si>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</si>
  <si>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</si>
  <si>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</si>
  <si>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</si>
  <si>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</si>
  <si>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</si>
  <si>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</si>
  <si>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</si>
  <si>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</si>
  <si>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</si>
  <si>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</si>
  <si>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</si>
  <si>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</si>
  <si>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</si>
  <si>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</si>
  <si>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</si>
  <si>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</si>
  <si>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</si>
  <si>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</si>
  <si>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</si>
  <si>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</si>
  <si>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</si>
  <si>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</si>
  <si>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</si>
  <si>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</si>
  <si>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</si>
  <si>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</si>
  <si>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</si>
  <si>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</si>
  <si>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</si>
  <si>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</si>
  <si>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</si>
  <si>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</si>
  <si>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</si>
  <si>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</si>
  <si>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</si>
  <si>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</si>
  <si>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</si>
  <si>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</si>
  <si>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</si>
  <si>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</si>
  <si>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</si>
  <si>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</si>
  <si>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</si>
  <si>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</si>
  <si>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</si>
  <si>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</si>
  <si>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</si>
  <si>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</si>
  <si>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</si>
  <si>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</si>
  <si>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</si>
  <si>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</si>
  <si>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</si>
  <si>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</si>
  <si>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</si>
  <si>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</si>
  <si>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</si>
  <si>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</si>
  <si>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</si>
  <si>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</si>
  <si>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</si>
  <si>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</si>
  <si>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</si>
  <si>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</si>
  <si>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</si>
  <si>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</si>
  <si>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</si>
  <si>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</si>
  <si>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</si>
  <si>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</si>
  <si>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</si>
  <si>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</si>
  <si>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</si>
  <si>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</si>
  <si>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</si>
  <si>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</si>
  <si>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</si>
  <si>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</si>
  <si>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</si>
  <si>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</si>
  <si>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</si>
  <si>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</si>
  <si>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</si>
  <si>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</si>
  <si>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</si>
  <si>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</si>
  <si>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</si>
  <si>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</si>
  <si>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</si>
  <si>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</si>
  <si>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</si>
  <si>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</si>
  <si>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</si>
  <si>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</si>
  <si>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</si>
  <si>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</si>
  <si>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</si>
  <si>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</si>
  <si>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</si>
  <si>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</si>
  <si>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</si>
  <si>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</si>
  <si>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</si>
  <si>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</si>
  <si>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</si>
  <si>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</si>
  <si>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</si>
  <si>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</si>
  <si>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</si>
  <si>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</si>
  <si>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</si>
  <si>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</si>
  <si>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</si>
  <si>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</si>
  <si>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</si>
  <si>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</si>
  <si>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</si>
  <si>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</si>
  <si>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</si>
  <si>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</si>
  <si>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</si>
  <si>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</si>
  <si>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</si>
  <si>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</si>
  <si>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</si>
  <si>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</si>
  <si>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</si>
  <si>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</si>
  <si>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</si>
  <si>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</si>
  <si>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</si>
  <si>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</si>
  <si>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</si>
  <si>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</si>
  <si>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</si>
  <si>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</si>
  <si>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</si>
  <si>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</si>
  <si>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</si>
  <si>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</si>
  <si>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</si>
  <si>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</si>
  <si>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</si>
  <si>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</si>
  <si>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</si>
  <si>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</si>
  <si>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</si>
  <si>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</si>
  <si>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</si>
  <si>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</si>
  <si>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</si>
  <si>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</si>
  <si>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</si>
  <si>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</si>
  <si>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</si>
  <si>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</si>
  <si>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</si>
  <si>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</si>
  <si>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</si>
  <si>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</si>
  <si>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</si>
  <si>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</si>
  <si>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</si>
  <si>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</si>
  <si>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</si>
  <si>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</si>
  <si>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</si>
  <si>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</si>
  <si>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</si>
  <si>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</si>
  <si>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</si>
  <si>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</si>
  <si>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</si>
  <si>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</si>
  <si>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</si>
  <si>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</si>
  <si>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</si>
  <si>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</si>
  <si>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</si>
  <si>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</si>
  <si>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</si>
  <si>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</si>
  <si>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</si>
  <si>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</si>
  <si>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</si>
  <si>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</si>
  <si>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</si>
  <si>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</si>
  <si>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</si>
  <si>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</si>
  <si>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</si>
  <si>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</si>
  <si>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</si>
  <si>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</si>
  <si>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</si>
  <si>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</si>
  <si>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</si>
  <si>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</si>
  <si>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</si>
  <si>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</si>
  <si>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</si>
  <si>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</si>
  <si>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</si>
  <si>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</si>
  <si>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</si>
  <si>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</si>
  <si>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</si>
  <si>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</si>
  <si>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</si>
  <si>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</si>
  <si>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</si>
  <si>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</si>
  <si>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</si>
  <si>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</si>
  <si>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</si>
  <si>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</si>
  <si>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</si>
  <si>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</si>
  <si>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</si>
  <si>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</si>
  <si>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</si>
  <si>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</si>
  <si>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</si>
  <si>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</si>
  <si>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</si>
  <si>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</si>
  <si>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</si>
  <si>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</si>
  <si>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</si>
  <si>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</si>
  <si>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</si>
  <si>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</si>
  <si>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</si>
  <si>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</si>
  <si>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</si>
  <si>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</si>
  <si>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</si>
  <si>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</si>
  <si>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</si>
  <si>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</si>
  <si>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</si>
  <si>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</si>
  <si>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</si>
  <si>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</si>
  <si>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</si>
  <si>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</si>
  <si>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</si>
  <si>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</si>
  <si>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</si>
  <si>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</si>
  <si>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</si>
  <si>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</si>
  <si>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</si>
  <si>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</si>
  <si>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</si>
  <si>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</si>
  <si>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</si>
  <si>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</si>
  <si>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</si>
  <si>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</si>
  <si>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</si>
  <si>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</si>
  <si>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</si>
  <si>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</si>
  <si>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</si>
  <si>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</si>
  <si>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</si>
  <si>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</si>
  <si>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</si>
  <si>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</si>
  <si>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</si>
  <si>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</si>
  <si>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</si>
  <si>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</si>
  <si>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</si>
  <si>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</si>
  <si>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</si>
  <si>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</si>
  <si>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</si>
  <si>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</si>
  <si>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</si>
  <si>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</si>
  <si>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</si>
  <si>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</si>
  <si>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</si>
  <si>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</si>
  <si>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</si>
  <si>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</si>
  <si>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</si>
  <si>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</si>
  <si>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</si>
  <si>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</si>
  <si>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</si>
  <si>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</si>
  <si>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</si>
  <si>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</si>
  <si>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</si>
  <si>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</si>
  <si>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</si>
  <si>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</si>
  <si>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</si>
  <si>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</si>
  <si>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</si>
  <si>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</si>
  <si>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</si>
  <si>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</si>
  <si>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</si>
  <si>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</si>
  <si>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</si>
  <si>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</si>
  <si>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</si>
  <si>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</si>
  <si>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</si>
  <si>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</si>
  <si>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</si>
  <si>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</si>
  <si>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</si>
  <si>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</si>
  <si>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</si>
  <si>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</si>
  <si>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</si>
  <si>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</si>
  <si>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</si>
  <si>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</si>
  <si>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</si>
  <si>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</si>
  <si>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</si>
  <si>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</si>
  <si>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</si>
  <si>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</si>
  <si>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</si>
  <si>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</si>
  <si>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</si>
  <si>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</si>
  <si>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</si>
  <si>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</si>
  <si>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</si>
  <si>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</si>
  <si>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</si>
  <si>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</si>
  <si>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</si>
  <si>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</si>
  <si>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</si>
  <si>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</si>
  <si>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</si>
  <si>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</si>
  <si>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</si>
  <si>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</si>
  <si>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</si>
  <si>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</si>
  <si>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</si>
  <si>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</si>
  <si>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</si>
  <si>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</si>
  <si>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</si>
  <si>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</si>
  <si>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</si>
  <si>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</si>
  <si>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</si>
  <si>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</si>
  <si>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</si>
  <si>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</si>
  <si>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</si>
  <si>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</si>
  <si>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</si>
  <si>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</si>
  <si>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</si>
  <si>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</si>
  <si>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</si>
  <si>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</si>
  <si>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</si>
  <si>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</si>
  <si>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</si>
  <si>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</si>
  <si>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b885</t>
  </si>
  <si>
    <t>d764</t>
  </si>
  <si>
    <t>c1057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</si>
</sst>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7" fillId="39" borderId="26" xfId="34" applyFont="1" applyFill="1" applyBorder="1" applyAlignment="1">
      <alignment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7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0">
        <f>+OTCHET!B9</f>
        <v>0</v>
      </c>
      <c r="C2" s="1731"/>
      <c r="D2" s="1732"/>
      <c r="E2" s="1019"/>
      <c r="F2" s="1020">
        <f>+OTCHET!H9</f>
        <v>0</v>
      </c>
      <c r="G2" s="1021" t="str">
        <f>+OTCHET!F12</f>
        <v>5606</v>
      </c>
      <c r="H2" s="1022"/>
      <c r="I2" s="1733">
        <f>+OTCHET!H607</f>
        <v>0</v>
      </c>
      <c r="J2" s="1734"/>
      <c r="K2" s="1013"/>
      <c r="L2" s="1735">
        <f>OTCHET!H605</f>
        <v>0</v>
      </c>
      <c r="M2" s="1736"/>
      <c r="N2" s="1737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987</v>
      </c>
      <c r="T2" s="1738">
        <f>+OTCHET!I9</f>
        <v>0</v>
      </c>
      <c r="U2" s="1739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40" t="s">
        <v>990</v>
      </c>
      <c r="T4" s="1740"/>
      <c r="U4" s="1740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44561</v>
      </c>
      <c r="M6" s="1019"/>
      <c r="N6" s="1044" t="s">
        <v>992</v>
      </c>
      <c r="O6" s="1008"/>
      <c r="P6" s="1045">
        <f>OTCHET!F9</f>
        <v>44561</v>
      </c>
      <c r="Q6" s="1044" t="s">
        <v>992</v>
      </c>
      <c r="R6" s="1046"/>
      <c r="S6" s="1741">
        <f>+Q4</f>
        <v>2021</v>
      </c>
      <c r="T6" s="1741"/>
      <c r="U6" s="1741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1" t="s">
        <v>969</v>
      </c>
      <c r="T8" s="1722"/>
      <c r="U8" s="172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44561</v>
      </c>
      <c r="H9" s="1019"/>
      <c r="I9" s="1069">
        <f>+L4</f>
        <v>2021</v>
      </c>
      <c r="J9" s="1070">
        <f>+L6</f>
        <v>44561</v>
      </c>
      <c r="K9" s="1071"/>
      <c r="L9" s="1072">
        <f>+L6</f>
        <v>44561</v>
      </c>
      <c r="M9" s="1071"/>
      <c r="N9" s="1073">
        <f>+L6</f>
        <v>44561</v>
      </c>
      <c r="O9" s="1074"/>
      <c r="P9" s="1075">
        <f>+L4</f>
        <v>2021</v>
      </c>
      <c r="Q9" s="1073">
        <f>+L6</f>
        <v>44561</v>
      </c>
      <c r="R9" s="1046"/>
      <c r="S9" s="1724" t="s">
        <v>970</v>
      </c>
      <c r="T9" s="1725"/>
      <c r="U9" s="172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5" t="s">
        <v>1007</v>
      </c>
      <c r="T13" s="1686"/>
      <c r="U13" s="1687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2000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6" t="s">
        <v>1987</v>
      </c>
      <c r="T14" s="1677"/>
      <c r="U14" s="1678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1985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7" t="s">
        <v>1986</v>
      </c>
      <c r="T15" s="1728"/>
      <c r="U15" s="1729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6" t="s">
        <v>1009</v>
      </c>
      <c r="T16" s="1677"/>
      <c r="U16" s="1678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6" t="s">
        <v>1011</v>
      </c>
      <c r="T17" s="1677"/>
      <c r="U17" s="1678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6" t="s">
        <v>1013</v>
      </c>
      <c r="T18" s="1677"/>
      <c r="U18" s="1678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6" t="s">
        <v>1015</v>
      </c>
      <c r="T19" s="1677"/>
      <c r="U19" s="1678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19</v>
      </c>
      <c r="K20" s="1095"/>
      <c r="L20" s="1114">
        <f t="shared" si="4"/>
        <v>0</v>
      </c>
      <c r="M20" s="1095"/>
      <c r="N20" s="1115">
        <f t="shared" si="5"/>
        <v>19</v>
      </c>
      <c r="O20" s="1097"/>
      <c r="P20" s="1113">
        <f>+ROUND(+SUM(OTCHET!E81:E89),0)</f>
        <v>0</v>
      </c>
      <c r="Q20" s="1114">
        <f>+ROUND(+SUM(OTCHET!L81:L89),0)</f>
        <v>19</v>
      </c>
      <c r="R20" s="1046"/>
      <c r="S20" s="1676" t="s">
        <v>1017</v>
      </c>
      <c r="T20" s="1677"/>
      <c r="U20" s="1678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6" t="s">
        <v>1019</v>
      </c>
      <c r="T21" s="1677"/>
      <c r="U21" s="1678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6" t="s">
        <v>1988</v>
      </c>
      <c r="T22" s="1707"/>
      <c r="U22" s="170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19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19</v>
      </c>
      <c r="O23" s="1097"/>
      <c r="P23" s="1125">
        <f>+ROUND(+SUM(P13,P14,P16,P17,P18,P19,P20,P21,P22),0)</f>
        <v>0</v>
      </c>
      <c r="Q23" s="1125">
        <f>+ROUND(+SUM(Q13,Q14,Q16,Q17,Q18,Q19,Q20,Q21,Q22),0)</f>
        <v>19</v>
      </c>
      <c r="R23" s="1046"/>
      <c r="S23" s="1691" t="s">
        <v>1022</v>
      </c>
      <c r="T23" s="1692"/>
      <c r="U23" s="1693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5" t="s">
        <v>1025</v>
      </c>
      <c r="T25" s="1686"/>
      <c r="U25" s="1687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6" t="s">
        <v>1027</v>
      </c>
      <c r="T26" s="1677"/>
      <c r="U26" s="1678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6" t="s">
        <v>1029</v>
      </c>
      <c r="T27" s="1707"/>
      <c r="U27" s="170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1" t="s">
        <v>1031</v>
      </c>
      <c r="T28" s="1692"/>
      <c r="U28" s="1693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1" t="s">
        <v>1038</v>
      </c>
      <c r="T35" s="1692"/>
      <c r="U35" s="1693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8" t="s">
        <v>1040</v>
      </c>
      <c r="T36" s="1719"/>
      <c r="U36" s="1720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2" t="s">
        <v>1042</v>
      </c>
      <c r="T37" s="1713"/>
      <c r="U37" s="1714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5" t="s">
        <v>1044</v>
      </c>
      <c r="T38" s="1716"/>
      <c r="U38" s="1717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1" t="s">
        <v>1046</v>
      </c>
      <c r="T40" s="1692"/>
      <c r="U40" s="1693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5" t="s">
        <v>1049</v>
      </c>
      <c r="T42" s="1686"/>
      <c r="U42" s="1687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6" t="s">
        <v>1051</v>
      </c>
      <c r="T43" s="1677"/>
      <c r="U43" s="1678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2003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6" t="s">
        <v>1052</v>
      </c>
      <c r="T44" s="1677"/>
      <c r="U44" s="1678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6" t="s">
        <v>1054</v>
      </c>
      <c r="T45" s="1707"/>
      <c r="U45" s="170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1" t="s">
        <v>1056</v>
      </c>
      <c r="T46" s="1692"/>
      <c r="U46" s="1693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19</v>
      </c>
      <c r="K48" s="1095"/>
      <c r="L48" s="1200">
        <f>+ROUND(L23+L28+L35+L40+L46,0)</f>
        <v>0</v>
      </c>
      <c r="M48" s="1095"/>
      <c r="N48" s="1201">
        <f>+ROUND(N23+N28+N35+N40+N46,0)</f>
        <v>19</v>
      </c>
      <c r="O48" s="1202"/>
      <c r="P48" s="1199">
        <f>+ROUND(P23+P28+P35+P40+P46,0)</f>
        <v>0</v>
      </c>
      <c r="Q48" s="1200">
        <f>+ROUND(Q23+Q28+Q35+Q40+Q46,0)</f>
        <v>19</v>
      </c>
      <c r="R48" s="1046"/>
      <c r="S48" s="1703" t="s">
        <v>1058</v>
      </c>
      <c r="T48" s="1704"/>
      <c r="U48" s="1705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41411</v>
      </c>
      <c r="K51" s="1095"/>
      <c r="L51" s="1102">
        <f>+IF($P$2=33,$Q51,0)</f>
        <v>0</v>
      </c>
      <c r="M51" s="1095"/>
      <c r="N51" s="1132">
        <f>+ROUND(+G51+J51+L51,0)</f>
        <v>41411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41411</v>
      </c>
      <c r="R51" s="1046"/>
      <c r="S51" s="1685" t="s">
        <v>1062</v>
      </c>
      <c r="T51" s="1686"/>
      <c r="U51" s="1687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6" t="s">
        <v>1064</v>
      </c>
      <c r="T52" s="1677"/>
      <c r="U52" s="1678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6" t="s">
        <v>1066</v>
      </c>
      <c r="T53" s="1677"/>
      <c r="U53" s="1678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6" t="s">
        <v>1068</v>
      </c>
      <c r="T54" s="1677"/>
      <c r="U54" s="1678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6" t="s">
        <v>1070</v>
      </c>
      <c r="T55" s="1707"/>
      <c r="U55" s="170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41411</v>
      </c>
      <c r="K56" s="1095"/>
      <c r="L56" s="1208">
        <f>+ROUND(+SUM(L51:L55),0)</f>
        <v>0</v>
      </c>
      <c r="M56" s="1095"/>
      <c r="N56" s="1209">
        <f>+ROUND(+SUM(N51:N55),0)</f>
        <v>41411</v>
      </c>
      <c r="O56" s="1097"/>
      <c r="P56" s="1207">
        <f>+ROUND(+SUM(P51:P55),0)</f>
        <v>0</v>
      </c>
      <c r="Q56" s="1208">
        <f>+ROUND(+SUM(Q51:Q55),0)</f>
        <v>41411</v>
      </c>
      <c r="R56" s="1046"/>
      <c r="S56" s="1691" t="s">
        <v>1072</v>
      </c>
      <c r="T56" s="1692"/>
      <c r="U56" s="1693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5" t="s">
        <v>1075</v>
      </c>
      <c r="T58" s="1686"/>
      <c r="U58" s="1687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983552</v>
      </c>
      <c r="K59" s="1095"/>
      <c r="L59" s="1120">
        <f>+IF($P$2=33,$Q59,0)</f>
        <v>0</v>
      </c>
      <c r="M59" s="1095"/>
      <c r="N59" s="1121">
        <f>+ROUND(+G59+J59+L59,0)</f>
        <v>983552</v>
      </c>
      <c r="O59" s="1097"/>
      <c r="P59" s="1119">
        <f>+ROUND(+OTCHET!E275+OTCHET!E276,0)</f>
        <v>0</v>
      </c>
      <c r="Q59" s="1120">
        <f>+ROUND(+OTCHET!L275+OTCHET!L276,0)</f>
        <v>983552</v>
      </c>
      <c r="R59" s="1046"/>
      <c r="S59" s="1676" t="s">
        <v>1077</v>
      </c>
      <c r="T59" s="1677"/>
      <c r="U59" s="1678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6" t="s">
        <v>1079</v>
      </c>
      <c r="T60" s="1677"/>
      <c r="U60" s="1678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6" t="s">
        <v>1081</v>
      </c>
      <c r="T61" s="1707"/>
      <c r="U61" s="170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983552</v>
      </c>
      <c r="K63" s="1095"/>
      <c r="L63" s="1208">
        <f>+ROUND(+SUM(L58:L61),0)</f>
        <v>0</v>
      </c>
      <c r="M63" s="1095"/>
      <c r="N63" s="1209">
        <f>+ROUND(+SUM(N58:N61),0)</f>
        <v>983552</v>
      </c>
      <c r="O63" s="1097"/>
      <c r="P63" s="1207">
        <f>+ROUND(+SUM(P58:P61),0)</f>
        <v>0</v>
      </c>
      <c r="Q63" s="1208">
        <f>+ROUND(+SUM(Q58:Q61),0)</f>
        <v>983552</v>
      </c>
      <c r="R63" s="1046"/>
      <c r="S63" s="1691" t="s">
        <v>1085</v>
      </c>
      <c r="T63" s="1692"/>
      <c r="U63" s="1693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5" t="s">
        <v>1088</v>
      </c>
      <c r="T65" s="1686"/>
      <c r="U65" s="1687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6" t="s">
        <v>1090</v>
      </c>
      <c r="T66" s="1677"/>
      <c r="U66" s="1678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1" t="s">
        <v>1092</v>
      </c>
      <c r="T67" s="1692"/>
      <c r="U67" s="1693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5" t="s">
        <v>1095</v>
      </c>
      <c r="T69" s="1686"/>
      <c r="U69" s="1687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6" t="s">
        <v>1097</v>
      </c>
      <c r="T70" s="1677"/>
      <c r="U70" s="1678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1" t="s">
        <v>1099</v>
      </c>
      <c r="T71" s="1692"/>
      <c r="U71" s="1693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5" t="s">
        <v>1102</v>
      </c>
      <c r="T73" s="1686"/>
      <c r="U73" s="1687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6" t="s">
        <v>1104</v>
      </c>
      <c r="T74" s="1677"/>
      <c r="U74" s="1678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1" t="s">
        <v>1106</v>
      </c>
      <c r="T75" s="1692"/>
      <c r="U75" s="1693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1024963</v>
      </c>
      <c r="K77" s="1095"/>
      <c r="L77" s="1233">
        <f>+ROUND(L56+L63+L67+L71+L75,0)</f>
        <v>0</v>
      </c>
      <c r="M77" s="1095"/>
      <c r="N77" s="1234">
        <f>+ROUND(N56+N63+N67+N71+N75,0)</f>
        <v>1024963</v>
      </c>
      <c r="O77" s="1097"/>
      <c r="P77" s="1231">
        <f>+ROUND(P56+P63+P67+P71+P75,0)</f>
        <v>0</v>
      </c>
      <c r="Q77" s="1232">
        <f>+ROUND(Q56+Q63+Q67+Q71+Q75,0)</f>
        <v>1024963</v>
      </c>
      <c r="R77" s="1046"/>
      <c r="S77" s="1694" t="s">
        <v>1108</v>
      </c>
      <c r="T77" s="1695"/>
      <c r="U77" s="169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1021145</v>
      </c>
      <c r="K79" s="1095"/>
      <c r="L79" s="1108">
        <f>+IF($P$2=33,$Q79,0)</f>
        <v>0</v>
      </c>
      <c r="M79" s="1095"/>
      <c r="N79" s="1109">
        <f>+ROUND(+G79+J79+L79,0)</f>
        <v>1021145</v>
      </c>
      <c r="O79" s="1097"/>
      <c r="P79" s="1107">
        <f>+ROUND(OTCHET!E419,0)</f>
        <v>0</v>
      </c>
      <c r="Q79" s="1108">
        <f>+ROUND(OTCHET!L419,0)</f>
        <v>1021145</v>
      </c>
      <c r="R79" s="1046"/>
      <c r="S79" s="1685" t="s">
        <v>1111</v>
      </c>
      <c r="T79" s="1686"/>
      <c r="U79" s="1687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6" t="s">
        <v>1113</v>
      </c>
      <c r="T80" s="1677"/>
      <c r="U80" s="1678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1021145</v>
      </c>
      <c r="K81" s="1095"/>
      <c r="L81" s="1242">
        <f>+ROUND(L79+L80,0)</f>
        <v>0</v>
      </c>
      <c r="M81" s="1095"/>
      <c r="N81" s="1243">
        <f>+ROUND(N79+N80,0)</f>
        <v>1021145</v>
      </c>
      <c r="O81" s="1097"/>
      <c r="P81" s="1241">
        <f>+ROUND(P79+P80,0)</f>
        <v>0</v>
      </c>
      <c r="Q81" s="1242">
        <f>+ROUND(Q79+Q80,0)</f>
        <v>1021145</v>
      </c>
      <c r="R81" s="1046"/>
      <c r="S81" s="1682" t="s">
        <v>1115</v>
      </c>
      <c r="T81" s="1683"/>
      <c r="U81" s="1684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9">
        <f>+IF(+SUM(F82:N82)=0,0,"Контрола: дефицит/излишък = финансиране с обратен знак (Г. + Д. = 0)")</f>
        <v>0</v>
      </c>
      <c r="C82" s="1710"/>
      <c r="D82" s="171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-3799</v>
      </c>
      <c r="K83" s="1095"/>
      <c r="L83" s="1255">
        <f>+ROUND(L48,0)-ROUND(L77,0)+ROUND(L81,0)</f>
        <v>0</v>
      </c>
      <c r="M83" s="1095"/>
      <c r="N83" s="1256">
        <f>+ROUND(N48,0)-ROUND(N77,0)+ROUND(N81,0)</f>
        <v>-3799</v>
      </c>
      <c r="O83" s="1257"/>
      <c r="P83" s="1254">
        <f>+ROUND(P48,0)-ROUND(P77,0)+ROUND(P81,0)</f>
        <v>0</v>
      </c>
      <c r="Q83" s="1255">
        <f>+ROUND(Q48,0)-ROUND(Q77,0)+ROUND(Q81,0)</f>
        <v>-3799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3799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3799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3799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5" t="s">
        <v>1121</v>
      </c>
      <c r="T87" s="1686"/>
      <c r="U87" s="1687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6" t="s">
        <v>1123</v>
      </c>
      <c r="T88" s="1677"/>
      <c r="U88" s="1678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1" t="s">
        <v>1125</v>
      </c>
      <c r="T89" s="1692"/>
      <c r="U89" s="1693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5" t="s">
        <v>1128</v>
      </c>
      <c r="T91" s="1686"/>
      <c r="U91" s="1687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6" t="s">
        <v>1130</v>
      </c>
      <c r="T92" s="1677"/>
      <c r="U92" s="1678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6" t="s">
        <v>1132</v>
      </c>
      <c r="T93" s="1677"/>
      <c r="U93" s="1678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6" t="s">
        <v>1134</v>
      </c>
      <c r="T94" s="1707"/>
      <c r="U94" s="170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1" t="s">
        <v>1136</v>
      </c>
      <c r="T95" s="1692"/>
      <c r="U95" s="1693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5" t="s">
        <v>1139</v>
      </c>
      <c r="T97" s="1686"/>
      <c r="U97" s="1687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6" t="s">
        <v>1141</v>
      </c>
      <c r="T98" s="1677"/>
      <c r="U98" s="1678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1" t="s">
        <v>1143</v>
      </c>
      <c r="T99" s="1692"/>
      <c r="U99" s="1693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3" t="s">
        <v>1145</v>
      </c>
      <c r="T101" s="1704"/>
      <c r="U101" s="1705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5" t="s">
        <v>1149</v>
      </c>
      <c r="T104" s="1686"/>
      <c r="U104" s="1687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6" t="s">
        <v>1151</v>
      </c>
      <c r="T105" s="1677"/>
      <c r="U105" s="1678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1" t="s">
        <v>1153</v>
      </c>
      <c r="T106" s="1692"/>
      <c r="U106" s="1693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7" t="s">
        <v>1156</v>
      </c>
      <c r="T108" s="1698"/>
      <c r="U108" s="1699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0" t="s">
        <v>1158</v>
      </c>
      <c r="T109" s="1701"/>
      <c r="U109" s="1702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1" t="s">
        <v>1160</v>
      </c>
      <c r="T110" s="1692"/>
      <c r="U110" s="1693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5" t="s">
        <v>1163</v>
      </c>
      <c r="T112" s="1686"/>
      <c r="U112" s="1687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6" t="s">
        <v>1165</v>
      </c>
      <c r="T113" s="1677"/>
      <c r="U113" s="1678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1" t="s">
        <v>1167</v>
      </c>
      <c r="T114" s="1692"/>
      <c r="U114" s="1693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5" t="s">
        <v>1170</v>
      </c>
      <c r="T116" s="1686"/>
      <c r="U116" s="1687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6" t="s">
        <v>1172</v>
      </c>
      <c r="T117" s="1677"/>
      <c r="U117" s="1678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1" t="s">
        <v>1174</v>
      </c>
      <c r="T118" s="1692"/>
      <c r="U118" s="1693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4" t="s">
        <v>1176</v>
      </c>
      <c r="T120" s="1695"/>
      <c r="U120" s="169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5" t="s">
        <v>1179</v>
      </c>
      <c r="T122" s="1686"/>
      <c r="U122" s="1687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6" t="s">
        <v>1183</v>
      </c>
      <c r="T124" s="1677"/>
      <c r="U124" s="1678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1989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1990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9" t="s">
        <v>1185</v>
      </c>
      <c r="T126" s="1680"/>
      <c r="U126" s="1681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2" t="s">
        <v>1187</v>
      </c>
      <c r="T127" s="1683"/>
      <c r="U127" s="1684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5542</v>
      </c>
      <c r="K129" s="1095"/>
      <c r="L129" s="1108">
        <f>+IF($P$2=33,$Q129,0)</f>
        <v>0</v>
      </c>
      <c r="M129" s="1095"/>
      <c r="N129" s="1109">
        <f>+ROUND(+G129+J129+L129,0)</f>
        <v>5542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5542</v>
      </c>
      <c r="R129" s="1046"/>
      <c r="S129" s="1685" t="s">
        <v>1190</v>
      </c>
      <c r="T129" s="1686"/>
      <c r="U129" s="1687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6" t="s">
        <v>1192</v>
      </c>
      <c r="T130" s="1677"/>
      <c r="U130" s="1678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1743</v>
      </c>
      <c r="K131" s="1095"/>
      <c r="L131" s="1120">
        <f>+IF($P$2=33,$Q131,0)</f>
        <v>0</v>
      </c>
      <c r="M131" s="1095"/>
      <c r="N131" s="1121">
        <f>+ROUND(+G131+J131+L131,0)</f>
        <v>1743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1743</v>
      </c>
      <c r="R131" s="1046"/>
      <c r="S131" s="1688" t="s">
        <v>1194</v>
      </c>
      <c r="T131" s="1689"/>
      <c r="U131" s="169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-3799</v>
      </c>
      <c r="K132" s="1095"/>
      <c r="L132" s="1295">
        <f>+ROUND(+L131-L129-L130,0)</f>
        <v>0</v>
      </c>
      <c r="M132" s="1095"/>
      <c r="N132" s="1296">
        <f>+ROUND(+N131-N129-N130,0)</f>
        <v>-3799</v>
      </c>
      <c r="O132" s="1097"/>
      <c r="P132" s="1294">
        <f>+ROUND(+P131-P129-P130,0)</f>
        <v>0</v>
      </c>
      <c r="Q132" s="1295">
        <f>+ROUND(+Q131-Q129-Q130,0)</f>
        <v>-3799</v>
      </c>
      <c r="R132" s="1046"/>
      <c r="S132" s="1670" t="s">
        <v>1196</v>
      </c>
      <c r="T132" s="1671"/>
      <c r="U132" s="1672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3">
        <f>+IF(+SUM(F133:N133)=0,0,"Контрола: дефицит/излишък = финансиране с обратен знак (Г. + Д. = 0)")</f>
        <v>0</v>
      </c>
      <c r="C133" s="1673"/>
      <c r="D133" s="1673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674"/>
      <c r="G134" s="1674"/>
      <c r="H134" s="1019"/>
      <c r="I134" s="1304" t="s">
        <v>1199</v>
      </c>
      <c r="J134" s="1305"/>
      <c r="K134" s="1019"/>
      <c r="L134" s="1674"/>
      <c r="M134" s="1674"/>
      <c r="N134" s="1674"/>
      <c r="O134" s="1299"/>
      <c r="P134" s="1675"/>
      <c r="Q134" s="1675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54" operator="notEqual" stopIfTrue="1">
      <formula>0</formula>
    </cfRule>
  </conditionalFormatting>
  <conditionalFormatting sqref="B133">
    <cfRule type="cellIs" priority="46" dxfId="155" operator="notEqual" stopIfTrue="1">
      <formula>0</formula>
    </cfRule>
    <cfRule type="cellIs" priority="34" dxfId="156" operator="equal">
      <formula>0</formula>
    </cfRule>
  </conditionalFormatting>
  <conditionalFormatting sqref="G2">
    <cfRule type="cellIs" priority="6" dxfId="43" operator="notEqual" stopIfTrue="1">
      <formula>0</formula>
    </cfRule>
    <cfRule type="cellIs" priority="7" dxfId="157" operator="equal" stopIfTrue="1">
      <formula>0</formula>
    </cfRule>
    <cfRule type="cellIs" priority="8" dxfId="158" operator="equal" stopIfTrue="1">
      <formula>0</formula>
    </cfRule>
    <cfRule type="cellIs" priority="45" dxfId="159" operator="equal">
      <formula>0</formula>
    </cfRule>
  </conditionalFormatting>
  <conditionalFormatting sqref="I2">
    <cfRule type="cellIs" priority="44" dxfId="159" operator="equal">
      <formula>0</formula>
    </cfRule>
  </conditionalFormatting>
  <conditionalFormatting sqref="F137:G138">
    <cfRule type="cellIs" priority="42" dxfId="16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60" operator="equal" stopIfTrue="1">
      <formula>"НЕРАВНЕНИЕ!"</formula>
    </cfRule>
  </conditionalFormatting>
  <conditionalFormatting sqref="L137:M138">
    <cfRule type="cellIs" priority="40" dxfId="160" operator="equal" stopIfTrue="1">
      <formula>"НЕРАВНЕНИЕ!"</formula>
    </cfRule>
  </conditionalFormatting>
  <conditionalFormatting sqref="F140:G141">
    <cfRule type="cellIs" priority="38" dxfId="16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60" operator="equal" stopIfTrue="1">
      <formula>"НЕРАВНЕНИЕ !"</formula>
    </cfRule>
  </conditionalFormatting>
  <conditionalFormatting sqref="L140:M141">
    <cfRule type="cellIs" priority="36" dxfId="160" operator="equal" stopIfTrue="1">
      <formula>"НЕРАВНЕНИЕ !"</formula>
    </cfRule>
  </conditionalFormatting>
  <conditionalFormatting sqref="I140:J141 L140:L141 N140:N141 F140:G141">
    <cfRule type="cellIs" priority="35" dxfId="160" operator="notEqual">
      <formula>0</formula>
    </cfRule>
  </conditionalFormatting>
  <conditionalFormatting sqref="I133:J133">
    <cfRule type="cellIs" priority="33" dxfId="154" operator="notEqual" stopIfTrue="1">
      <formula>0</formula>
    </cfRule>
  </conditionalFormatting>
  <conditionalFormatting sqref="L82">
    <cfRule type="cellIs" priority="28" dxfId="154" operator="notEqual" stopIfTrue="1">
      <formula>0</formula>
    </cfRule>
  </conditionalFormatting>
  <conditionalFormatting sqref="N82">
    <cfRule type="cellIs" priority="27" dxfId="154" operator="notEqual" stopIfTrue="1">
      <formula>0</formula>
    </cfRule>
  </conditionalFormatting>
  <conditionalFormatting sqref="L133">
    <cfRule type="cellIs" priority="32" dxfId="154" operator="notEqual" stopIfTrue="1">
      <formula>0</formula>
    </cfRule>
  </conditionalFormatting>
  <conditionalFormatting sqref="N133">
    <cfRule type="cellIs" priority="31" dxfId="154" operator="notEqual" stopIfTrue="1">
      <formula>0</formula>
    </cfRule>
  </conditionalFormatting>
  <conditionalFormatting sqref="F82:H82">
    <cfRule type="cellIs" priority="30" dxfId="154" operator="notEqual" stopIfTrue="1">
      <formula>0</formula>
    </cfRule>
  </conditionalFormatting>
  <conditionalFormatting sqref="I82:J82">
    <cfRule type="cellIs" priority="29" dxfId="154" operator="notEqual" stopIfTrue="1">
      <formula>0</formula>
    </cfRule>
  </conditionalFormatting>
  <conditionalFormatting sqref="B82">
    <cfRule type="cellIs" priority="25" dxfId="157" operator="equal">
      <formula>0</formula>
    </cfRule>
    <cfRule type="cellIs" priority="26" dxfId="155" operator="notEqual" stopIfTrue="1">
      <formula>0</formula>
    </cfRule>
  </conditionalFormatting>
  <conditionalFormatting sqref="P133:Q133">
    <cfRule type="cellIs" priority="24" dxfId="154" operator="notEqual" stopIfTrue="1">
      <formula>0</formula>
    </cfRule>
  </conditionalFormatting>
  <conditionalFormatting sqref="P137:Q138">
    <cfRule type="cellIs" priority="22" dxfId="16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6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60" operator="notEqual">
      <formula>0</formula>
    </cfRule>
  </conditionalFormatting>
  <conditionalFormatting sqref="P2">
    <cfRule type="cellIs" priority="14" dxfId="161" operator="equal" stopIfTrue="1">
      <formula>98</formula>
    </cfRule>
    <cfRule type="cellIs" priority="15" dxfId="162" operator="equal" stopIfTrue="1">
      <formula>96</formula>
    </cfRule>
    <cfRule type="cellIs" priority="16" dxfId="163" operator="equal" stopIfTrue="1">
      <formula>42</formula>
    </cfRule>
    <cfRule type="cellIs" priority="17" dxfId="164" operator="equal" stopIfTrue="1">
      <formula>97</formula>
    </cfRule>
    <cfRule type="cellIs" priority="18" dxfId="165" operator="equal" stopIfTrue="1">
      <formula>33</formula>
    </cfRule>
  </conditionalFormatting>
  <conditionalFormatting sqref="Q2">
    <cfRule type="cellIs" priority="9" dxfId="165" operator="equal" stopIfTrue="1">
      <formula>"Чужди средства"</formula>
    </cfRule>
    <cfRule type="cellIs" priority="10" dxfId="164" operator="equal" stopIfTrue="1">
      <formula>"СЕС - ДМП"</formula>
    </cfRule>
    <cfRule type="cellIs" priority="11" dxfId="163" operator="equal" stopIfTrue="1">
      <formula>"СЕС - РА"</formula>
    </cfRule>
    <cfRule type="cellIs" priority="12" dxfId="162" operator="equal" stopIfTrue="1">
      <formula>"СЕС - ДЕС"</formula>
    </cfRule>
    <cfRule type="cellIs" priority="13" dxfId="161" operator="equal" stopIfTrue="1">
      <formula>"СЕС - КСФ"</formula>
    </cfRule>
  </conditionalFormatting>
  <conditionalFormatting sqref="P82:Q82">
    <cfRule type="cellIs" priority="5" dxfId="154" operator="notEqual" stopIfTrue="1">
      <formula>0</formula>
    </cfRule>
  </conditionalFormatting>
  <conditionalFormatting sqref="T2:U2">
    <cfRule type="cellIs" priority="1" dxfId="166" operator="between" stopIfTrue="1">
      <formula>1000000000000</formula>
      <formula>9999999999999990</formula>
    </cfRule>
    <cfRule type="cellIs" priority="2" dxfId="167" operator="between" stopIfTrue="1">
      <formula>10000000000</formula>
      <formula>999999999999</formula>
    </cfRule>
    <cfRule type="cellIs" priority="3" dxfId="168" operator="between" stopIfTrue="1">
      <formula>1000000</formula>
      <formula>99999999</formula>
    </cfRule>
    <cfRule type="cellIs" priority="4" dxfId="16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964</v>
      </c>
      <c r="F11" s="707">
        <f>OTCHET!F9</f>
        <v>44561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2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3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3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4" t="s">
        <v>2067</v>
      </c>
      <c r="F17" s="1746" t="s">
        <v>2068</v>
      </c>
      <c r="G17" s="729" t="s">
        <v>1248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5"/>
      <c r="F18" s="1747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2004</v>
      </c>
      <c r="C22" s="761" t="s">
        <v>174</v>
      </c>
      <c r="D22" s="762"/>
      <c r="E22" s="763">
        <f>+E23+E25+E36+E37</f>
        <v>0</v>
      </c>
      <c r="F22" s="763">
        <f>+F23+F25+F36+F37</f>
        <v>19</v>
      </c>
      <c r="G22" s="764">
        <f>+G23+G25+G36+G37</f>
        <v>0</v>
      </c>
      <c r="H22" s="765">
        <f>+H23+H25+H36+H37</f>
        <v>19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19</v>
      </c>
      <c r="G25" s="783">
        <f>+G26+G30+G31+G32+G33</f>
        <v>0</v>
      </c>
      <c r="H25" s="784">
        <f>+H26+H30+H31+H32+H33</f>
        <v>19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19</v>
      </c>
      <c r="G26" s="788">
        <f>OTCHET!I74</f>
        <v>0</v>
      </c>
      <c r="H26" s="789">
        <f>OTCHET!J74</f>
        <v>19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1024963</v>
      </c>
      <c r="G38" s="848">
        <f>G39+G43+G44+G46+SUM(G48:G52)+G55</f>
        <v>0</v>
      </c>
      <c r="H38" s="849">
        <f>H39+H43+H44+H46+SUM(H48:H52)+H55</f>
        <v>1024963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1969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1970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1971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1972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1973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1974</v>
      </c>
      <c r="C43" s="857" t="s">
        <v>723</v>
      </c>
      <c r="D43" s="856"/>
      <c r="E43" s="815">
        <f>+OTCHET!E205+OTCHET!E223+OTCHET!E271</f>
        <v>0</v>
      </c>
      <c r="F43" s="815">
        <f t="shared" si="1"/>
        <v>41411</v>
      </c>
      <c r="G43" s="816">
        <f>+OTCHET!I205+OTCHET!I223+OTCHET!I271</f>
        <v>0</v>
      </c>
      <c r="H43" s="817">
        <f>+OTCHET!J205+OTCHET!J223+OTCHET!J271</f>
        <v>41411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1975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1976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1977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1984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1978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983552</v>
      </c>
      <c r="G49" s="816">
        <f>OTCHET!I275+OTCHET!I276+OTCHET!I284+OTCHET!I287</f>
        <v>0</v>
      </c>
      <c r="H49" s="817">
        <f>OTCHET!J275+OTCHET!J276+OTCHET!J284+OTCHET!J287</f>
        <v>983552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1979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1980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1983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1981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1982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1021145</v>
      </c>
      <c r="G56" s="893">
        <f>+G57+G58+G62</f>
        <v>0</v>
      </c>
      <c r="H56" s="894">
        <f>+H57+H58+H62</f>
        <v>1021145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1021145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1021145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1999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-3799</v>
      </c>
      <c r="G64" s="928">
        <f>+G22-G38+G56-G63</f>
        <v>0</v>
      </c>
      <c r="H64" s="929">
        <f>+H22-H38+H56-H63</f>
        <v>-3799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3799</v>
      </c>
      <c r="G66" s="938">
        <f>SUM(+G68+G76+G77+G84+G85+G86+G89+G90+G91+G92+G93+G94+G95)</f>
        <v>0</v>
      </c>
      <c r="H66" s="939">
        <f>SUM(+H68+H76+H77+H84+H85+H86+H89+H90+H91+H92+H93+H94+H95)</f>
        <v>3799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5542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5542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-1743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-1743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48" t="s">
        <v>981</v>
      </c>
      <c r="H108" s="1748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9">
        <f>+OTCHET!D603</f>
        <v>0</v>
      </c>
      <c r="F110" s="1749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9">
        <f>+OTCHET!G600</f>
        <v>0</v>
      </c>
      <c r="F114" s="1749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54" operator="notEqual" stopIfTrue="1">
      <formula>0</formula>
    </cfRule>
  </conditionalFormatting>
  <conditionalFormatting sqref="E105:I105">
    <cfRule type="cellIs" priority="19" dxfId="154" operator="notEqual" stopIfTrue="1">
      <formula>0</formula>
    </cfRule>
  </conditionalFormatting>
  <conditionalFormatting sqref="G107:H107 B107">
    <cfRule type="cellIs" priority="18" dxfId="170" operator="equal" stopIfTrue="1">
      <formula>0</formula>
    </cfRule>
  </conditionalFormatting>
  <conditionalFormatting sqref="I114 E110">
    <cfRule type="cellIs" priority="17" dxfId="158" operator="equal" stopIfTrue="1">
      <formula>0</formula>
    </cfRule>
  </conditionalFormatting>
  <conditionalFormatting sqref="E114:F114">
    <cfRule type="cellIs" priority="16" dxfId="158" operator="equal" stopIfTrue="1">
      <formula>0</formula>
    </cfRule>
  </conditionalFormatting>
  <conditionalFormatting sqref="E15">
    <cfRule type="cellIs" priority="11" dxfId="161" operator="equal" stopIfTrue="1">
      <formula>98</formula>
    </cfRule>
    <cfRule type="cellIs" priority="12" dxfId="162" operator="equal" stopIfTrue="1">
      <formula>96</formula>
    </cfRule>
    <cfRule type="cellIs" priority="13" dxfId="163" operator="equal" stopIfTrue="1">
      <formula>42</formula>
    </cfRule>
    <cfRule type="cellIs" priority="14" dxfId="164" operator="equal" stopIfTrue="1">
      <formula>97</formula>
    </cfRule>
    <cfRule type="cellIs" priority="15" dxfId="165" operator="equal" stopIfTrue="1">
      <formula>33</formula>
    </cfRule>
  </conditionalFormatting>
  <conditionalFormatting sqref="F15">
    <cfRule type="cellIs" priority="6" dxfId="165" operator="equal" stopIfTrue="1">
      <formula>"Чужди средства"</formula>
    </cfRule>
    <cfRule type="cellIs" priority="7" dxfId="164" operator="equal" stopIfTrue="1">
      <formula>"СЕС - ДМП"</formula>
    </cfRule>
    <cfRule type="cellIs" priority="8" dxfId="163" operator="equal" stopIfTrue="1">
      <formula>"СЕС - РА"</formula>
    </cfRule>
    <cfRule type="cellIs" priority="9" dxfId="162" operator="equal" stopIfTrue="1">
      <formula>"СЕС - ДЕС"</formula>
    </cfRule>
    <cfRule type="cellIs" priority="10" dxfId="161" operator="equal" stopIfTrue="1">
      <formula>"СЕС - КСФ"</formula>
    </cfRule>
  </conditionalFormatting>
  <conditionalFormatting sqref="B105">
    <cfRule type="cellIs" priority="5" dxfId="155" operator="notEqual" stopIfTrue="1">
      <formula>0</formula>
    </cfRule>
  </conditionalFormatting>
  <conditionalFormatting sqref="I11">
    <cfRule type="cellIs" priority="1" dxfId="166" operator="between" stopIfTrue="1">
      <formula>1000000000000</formula>
      <formula>9999999999999990</formula>
    </cfRule>
    <cfRule type="cellIs" priority="2" dxfId="167" operator="between" stopIfTrue="1">
      <formula>10000000000</formula>
      <formula>999999999999</formula>
    </cfRule>
    <cfRule type="cellIs" priority="3" dxfId="168" operator="between" stopIfTrue="1">
      <formula>1000000</formula>
      <formula>99999999</formula>
    </cfRule>
    <cfRule type="cellIs" priority="4" dxfId="16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917"/>
  <sheetViews>
    <sheetView tabSelected="1" zoomScale="75" zoomScaleNormal="75" zoomScaleSheetLayoutView="85" workbookViewId="0" topLeftCell="B2">
      <selection activeCell="K402" sqref="K40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4" t="str">
        <f>VLOOKUP(E15,SMETKA,2,FALSE)</f>
        <v>ОТЧЕТНИ ДАННИ ПО ЕБК ЗА СМЕТКИТЕ ЗА СРЕДСТВАТА ОТ ЕВРОПЕЙСКИЯ СЪЮЗ - РА</v>
      </c>
      <c r="C7" s="1825"/>
      <c r="D7" s="182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6"/>
      <c r="C9" s="1827"/>
      <c r="D9" s="1828"/>
      <c r="E9" s="115">
        <v>44197</v>
      </c>
      <c r="F9" s="116">
        <v>44561</v>
      </c>
      <c r="G9" s="113"/>
      <c r="H9" s="1415"/>
      <c r="I9" s="1758"/>
      <c r="J9" s="1759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декември</v>
      </c>
      <c r="G10" s="113"/>
      <c r="H10" s="114"/>
      <c r="I10" s="1760" t="s">
        <v>963</v>
      </c>
      <c r="J10" s="176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1"/>
      <c r="J11" s="1761"/>
      <c r="K11" s="113"/>
      <c r="L11" s="113"/>
      <c r="M11" s="7">
        <v>1</v>
      </c>
      <c r="N11" s="108"/>
    </row>
    <row r="12" spans="2:14" ht="27" customHeight="1">
      <c r="B12" s="1788" t="str">
        <f>VLOOKUP(F12,PRBK,2,FALSE)</f>
        <v>Криводол</v>
      </c>
      <c r="C12" s="1789"/>
      <c r="D12" s="1790"/>
      <c r="E12" s="118" t="s">
        <v>957</v>
      </c>
      <c r="F12" s="1585" t="s">
        <v>1414</v>
      </c>
      <c r="G12" s="113"/>
      <c r="H12" s="114"/>
      <c r="I12" s="1761"/>
      <c r="J12" s="1761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829" t="s">
        <v>2051</v>
      </c>
      <c r="F19" s="1830"/>
      <c r="G19" s="1830"/>
      <c r="H19" s="1831"/>
      <c r="I19" s="1835" t="s">
        <v>2052</v>
      </c>
      <c r="J19" s="1836"/>
      <c r="K19" s="1836"/>
      <c r="L19" s="1837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2" t="s">
        <v>465</v>
      </c>
      <c r="D22" s="182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2061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2062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2063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2064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2" t="s">
        <v>467</v>
      </c>
      <c r="D28" s="1823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2" t="s">
        <v>126</v>
      </c>
      <c r="D33" s="1823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2065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2" t="s">
        <v>121</v>
      </c>
      <c r="D39" s="1823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2066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1247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19</v>
      </c>
      <c r="K74" s="170">
        <f>SUM(K75:K89)</f>
        <v>0</v>
      </c>
      <c r="L74" s="1376">
        <f t="shared" si="13"/>
        <v>19</v>
      </c>
      <c r="M74" s="7">
        <f t="shared" si="1"/>
        <v>1</v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>
        <v>19</v>
      </c>
      <c r="K81" s="160">
        <v>0</v>
      </c>
      <c r="L81" s="295">
        <f t="shared" si="14"/>
        <v>19</v>
      </c>
      <c r="M81" s="7">
        <f t="shared" si="1"/>
        <v>1</v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2046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1937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19</v>
      </c>
      <c r="K169" s="213">
        <f t="shared" si="39"/>
        <v>0</v>
      </c>
      <c r="L169" s="210">
        <f t="shared" si="39"/>
        <v>19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1946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0" t="str">
        <f>$B$7</f>
        <v>ОТЧЕТНИ ДАННИ ПО ЕБК ЗА СМЕТКИТЕ ЗА СРЕДСТВАТА ОТ ЕВРОПЕЙСКИЯ СЪЮЗ - РА</v>
      </c>
      <c r="C174" s="1821"/>
      <c r="D174" s="1821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5">
        <f>$B$9</f>
        <v>0</v>
      </c>
      <c r="C176" s="1786"/>
      <c r="D176" s="1787"/>
      <c r="E176" s="115">
        <f>$E$9</f>
        <v>44197</v>
      </c>
      <c r="F176" s="226">
        <f>$F$9</f>
        <v>44561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8" t="str">
        <f>$B$12</f>
        <v>Криводол</v>
      </c>
      <c r="C179" s="1789"/>
      <c r="D179" s="1790"/>
      <c r="E179" s="231" t="s">
        <v>885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829" t="s">
        <v>2053</v>
      </c>
      <c r="F183" s="1830"/>
      <c r="G183" s="1830"/>
      <c r="H183" s="1831"/>
      <c r="I183" s="1838" t="s">
        <v>2054</v>
      </c>
      <c r="J183" s="1839"/>
      <c r="K183" s="1839"/>
      <c r="L183" s="184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8" t="s">
        <v>739</v>
      </c>
      <c r="D187" s="181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4" t="s">
        <v>742</v>
      </c>
      <c r="D190" s="181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6" t="s">
        <v>192</v>
      </c>
      <c r="D196" s="181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2" t="s">
        <v>197</v>
      </c>
      <c r="D204" s="181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4" t="s">
        <v>198</v>
      </c>
      <c r="D205" s="181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41411</v>
      </c>
      <c r="K205" s="276">
        <f t="shared" si="48"/>
        <v>0</v>
      </c>
      <c r="L205" s="310">
        <f t="shared" si="48"/>
        <v>41411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41411</v>
      </c>
      <c r="K212" s="323">
        <f t="shared" si="49"/>
        <v>0</v>
      </c>
      <c r="L212" s="320">
        <f t="shared" si="49"/>
        <v>41411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8" t="s">
        <v>269</v>
      </c>
      <c r="D223" s="180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8" t="s">
        <v>717</v>
      </c>
      <c r="D227" s="180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8" t="s">
        <v>217</v>
      </c>
      <c r="D233" s="180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8" t="s">
        <v>219</v>
      </c>
      <c r="D236" s="180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0" t="s">
        <v>220</v>
      </c>
      <c r="D237" s="181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0" t="s">
        <v>221</v>
      </c>
      <c r="D238" s="181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0" t="s">
        <v>1651</v>
      </c>
      <c r="D239" s="181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8" t="s">
        <v>222</v>
      </c>
      <c r="D240" s="180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1997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2049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8" t="s">
        <v>231</v>
      </c>
      <c r="D255" s="180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8" t="s">
        <v>232</v>
      </c>
      <c r="D256" s="180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8" t="s">
        <v>233</v>
      </c>
      <c r="D257" s="180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8" t="s">
        <v>234</v>
      </c>
      <c r="D258" s="180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8" t="s">
        <v>1656</v>
      </c>
      <c r="D265" s="180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8" t="s">
        <v>1653</v>
      </c>
      <c r="D269" s="180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8" t="s">
        <v>1654</v>
      </c>
      <c r="D270" s="180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0" t="s">
        <v>244</v>
      </c>
      <c r="D271" s="181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8" t="s">
        <v>270</v>
      </c>
      <c r="D272" s="180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6" t="s">
        <v>245</v>
      </c>
      <c r="D275" s="1807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983552</v>
      </c>
      <c r="K275" s="276">
        <f t="shared" si="68"/>
        <v>0</v>
      </c>
      <c r="L275" s="310">
        <f t="shared" si="68"/>
        <v>983552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806" t="s">
        <v>246</v>
      </c>
      <c r="D276" s="1807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6" t="s">
        <v>619</v>
      </c>
      <c r="D284" s="1807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6" t="s">
        <v>681</v>
      </c>
      <c r="D287" s="1807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8" t="s">
        <v>682</v>
      </c>
      <c r="D288" s="180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1" t="s">
        <v>909</v>
      </c>
      <c r="D293" s="180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3" t="s">
        <v>690</v>
      </c>
      <c r="D297" s="180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1024963</v>
      </c>
      <c r="K301" s="398">
        <f t="shared" si="77"/>
        <v>0</v>
      </c>
      <c r="L301" s="395">
        <f t="shared" si="77"/>
        <v>1024963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5"/>
      <c r="C306" s="1796"/>
      <c r="D306" s="179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5"/>
      <c r="C308" s="1796"/>
      <c r="D308" s="179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5"/>
      <c r="C311" s="1796"/>
      <c r="D311" s="179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7"/>
      <c r="C344" s="1797"/>
      <c r="D344" s="1797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0" t="str">
        <f>$B$7</f>
        <v>ОТЧЕТНИ ДАННИ ПО ЕБК ЗА СМЕТКИТЕ ЗА СРЕДСТВАТА ОТ ЕВРОПЕЙСКИЯ СЪЮЗ - РА</v>
      </c>
      <c r="C348" s="1800"/>
      <c r="D348" s="180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5">
        <f>$B$9</f>
        <v>0</v>
      </c>
      <c r="C350" s="1786"/>
      <c r="D350" s="1787"/>
      <c r="E350" s="115">
        <f>$E$9</f>
        <v>44197</v>
      </c>
      <c r="F350" s="407">
        <f>$F$9</f>
        <v>44561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8" t="str">
        <f>$B$12</f>
        <v>Криводол</v>
      </c>
      <c r="C353" s="1789"/>
      <c r="D353" s="1790"/>
      <c r="E353" s="410" t="s">
        <v>885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1" t="s">
        <v>2055</v>
      </c>
      <c r="F357" s="1842"/>
      <c r="G357" s="1842"/>
      <c r="H357" s="1843"/>
      <c r="I357" s="418" t="s">
        <v>2056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8" t="s">
        <v>273</v>
      </c>
      <c r="D361" s="1799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2" t="s">
        <v>284</v>
      </c>
      <c r="D375" s="1763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2002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2001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1934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2" t="s">
        <v>306</v>
      </c>
      <c r="D383" s="1763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2" t="s">
        <v>250</v>
      </c>
      <c r="D388" s="1763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2" t="s">
        <v>251</v>
      </c>
      <c r="D391" s="1763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2" t="s">
        <v>253</v>
      </c>
      <c r="D396" s="1763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213924</v>
      </c>
      <c r="K396" s="445">
        <f>SUM(K397:K398)</f>
        <v>0</v>
      </c>
      <c r="L396" s="1378">
        <f t="shared" si="88"/>
        <v>213924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1935</v>
      </c>
      <c r="E397" s="1379">
        <f t="shared" si="81"/>
        <v>0</v>
      </c>
      <c r="F397" s="152"/>
      <c r="G397" s="153"/>
      <c r="H397" s="154">
        <v>0</v>
      </c>
      <c r="I397" s="152"/>
      <c r="J397" s="153">
        <v>213924</v>
      </c>
      <c r="K397" s="154">
        <v>0</v>
      </c>
      <c r="L397" s="1379">
        <f>I397+J397+K397</f>
        <v>213924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2047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2" t="s">
        <v>254</v>
      </c>
      <c r="D399" s="1763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807221</v>
      </c>
      <c r="K399" s="445">
        <f>SUM(K400:K401)</f>
        <v>0</v>
      </c>
      <c r="L399" s="1378">
        <f t="shared" si="89"/>
        <v>807221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1935</v>
      </c>
      <c r="E400" s="1379">
        <f t="shared" si="81"/>
        <v>0</v>
      </c>
      <c r="F400" s="158"/>
      <c r="G400" s="159"/>
      <c r="H400" s="154">
        <v>0</v>
      </c>
      <c r="I400" s="158"/>
      <c r="J400" s="159">
        <v>807221</v>
      </c>
      <c r="K400" s="154">
        <v>0</v>
      </c>
      <c r="L400" s="1379">
        <f>I400+J400+K400</f>
        <v>807221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2" t="s">
        <v>916</v>
      </c>
      <c r="D402" s="1763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2" t="s">
        <v>676</v>
      </c>
      <c r="D405" s="1763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2" t="s">
        <v>677</v>
      </c>
      <c r="D406" s="1763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2" t="s">
        <v>695</v>
      </c>
      <c r="D409" s="1763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2" t="s">
        <v>257</v>
      </c>
      <c r="D412" s="1763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1021145</v>
      </c>
      <c r="K419" s="515">
        <f>SUM(K361,K375,K383,K388,K391,K396,K399,K402,K405,K406,K409,K412)</f>
        <v>0</v>
      </c>
      <c r="L419" s="512">
        <f t="shared" si="95"/>
        <v>1021145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2" t="s">
        <v>762</v>
      </c>
      <c r="D422" s="1763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2" t="s">
        <v>700</v>
      </c>
      <c r="D423" s="1763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2" t="s">
        <v>258</v>
      </c>
      <c r="D424" s="1763"/>
      <c r="E424" s="1378">
        <f>F424+G424+H424</f>
        <v>0</v>
      </c>
      <c r="F424" s="483"/>
      <c r="G424" s="484"/>
      <c r="H424" s="1474">
        <v>0</v>
      </c>
      <c r="I424" s="483"/>
      <c r="J424" s="484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2" t="s">
        <v>679</v>
      </c>
      <c r="D425" s="1763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2" t="s">
        <v>920</v>
      </c>
      <c r="D426" s="1763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1" t="str">
        <f>$B$7</f>
        <v>ОТЧЕТНИ ДАННИ ПО ЕБК ЗА СМЕТКИТЕ ЗА СРЕДСТВАТА ОТ ЕВРОПЕЙСКИЯ СЪЮЗ - РА</v>
      </c>
      <c r="C433" s="1792"/>
      <c r="D433" s="179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5">
        <f>$B$9</f>
        <v>0</v>
      </c>
      <c r="C435" s="1786"/>
      <c r="D435" s="1787"/>
      <c r="E435" s="115">
        <f>$E$9</f>
        <v>44197</v>
      </c>
      <c r="F435" s="407">
        <f>$F$9</f>
        <v>44561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8" t="str">
        <f>$B$12</f>
        <v>Криводол</v>
      </c>
      <c r="C438" s="1789"/>
      <c r="D438" s="1790"/>
      <c r="E438" s="410" t="s">
        <v>885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9" t="s">
        <v>2057</v>
      </c>
      <c r="F442" s="1830"/>
      <c r="G442" s="1830"/>
      <c r="H442" s="1831"/>
      <c r="I442" s="522" t="s">
        <v>2058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-3799</v>
      </c>
      <c r="K445" s="548">
        <f t="shared" si="99"/>
        <v>0</v>
      </c>
      <c r="L445" s="549">
        <f t="shared" si="99"/>
        <v>-3799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3799</v>
      </c>
      <c r="K446" s="555">
        <f t="shared" si="100"/>
        <v>0</v>
      </c>
      <c r="L446" s="556">
        <f>+L597</f>
        <v>3799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3" t="str">
        <f>$B$7</f>
        <v>ОТЧЕТНИ ДАННИ ПО ЕБК ЗА СМЕТКИТЕ ЗА СРЕДСТВАТА ОТ ЕВРОПЕЙСКИЯ СЪЮЗ - РА</v>
      </c>
      <c r="C449" s="1794"/>
      <c r="D449" s="179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5">
        <f>$B$9</f>
        <v>0</v>
      </c>
      <c r="C451" s="1786"/>
      <c r="D451" s="1787"/>
      <c r="E451" s="115">
        <f>$E$9</f>
        <v>44197</v>
      </c>
      <c r="F451" s="407">
        <f>$F$9</f>
        <v>44561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8" t="str">
        <f>$B$12</f>
        <v>Криводол</v>
      </c>
      <c r="C454" s="1789"/>
      <c r="D454" s="1790"/>
      <c r="E454" s="410" t="s">
        <v>885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32" t="s">
        <v>2059</v>
      </c>
      <c r="F458" s="1833"/>
      <c r="G458" s="1833"/>
      <c r="H458" s="1834"/>
      <c r="I458" s="564" t="s">
        <v>2060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7" t="s">
        <v>763</v>
      </c>
      <c r="D461" s="1778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2" t="s">
        <v>766</v>
      </c>
      <c r="D465" s="1772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2" t="s">
        <v>1949</v>
      </c>
      <c r="D468" s="1772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1950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1951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7" t="s">
        <v>769</v>
      </c>
      <c r="D471" s="1778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3" t="s">
        <v>776</v>
      </c>
      <c r="D478" s="1774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5" t="s">
        <v>924</v>
      </c>
      <c r="D481" s="1775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0" t="s">
        <v>929</v>
      </c>
      <c r="D497" s="1776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0" t="s">
        <v>24</v>
      </c>
      <c r="D502" s="1776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9" t="s">
        <v>930</v>
      </c>
      <c r="D503" s="1779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5" t="s">
        <v>33</v>
      </c>
      <c r="D512" s="1775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5" t="s">
        <v>37</v>
      </c>
      <c r="D516" s="1775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5" t="s">
        <v>931</v>
      </c>
      <c r="D521" s="1781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0" t="s">
        <v>932</v>
      </c>
      <c r="D524" s="1771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3" t="s">
        <v>310</v>
      </c>
      <c r="D531" s="1784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5" t="s">
        <v>934</v>
      </c>
      <c r="D535" s="1775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0" t="s">
        <v>935</v>
      </c>
      <c r="D536" s="1780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2" t="s">
        <v>936</v>
      </c>
      <c r="D541" s="1771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5" t="s">
        <v>937</v>
      </c>
      <c r="D544" s="1775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2" t="s">
        <v>946</v>
      </c>
      <c r="D566" s="1782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3799</v>
      </c>
      <c r="K566" s="581">
        <f t="shared" si="128"/>
        <v>0</v>
      </c>
      <c r="L566" s="578">
        <f t="shared" si="128"/>
        <v>3799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5542</v>
      </c>
      <c r="K567" s="584">
        <v>0</v>
      </c>
      <c r="L567" s="1379">
        <f t="shared" si="116"/>
        <v>5542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>
        <v>-1743</v>
      </c>
      <c r="K573" s="1626">
        <v>0</v>
      </c>
      <c r="L573" s="1393">
        <f t="shared" si="129"/>
        <v>-1743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2" t="s">
        <v>951</v>
      </c>
      <c r="D586" s="1771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2" t="s">
        <v>828</v>
      </c>
      <c r="D591" s="1771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3799</v>
      </c>
      <c r="K597" s="666">
        <f t="shared" si="133"/>
        <v>0</v>
      </c>
      <c r="L597" s="662">
        <f t="shared" si="133"/>
        <v>3799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64"/>
      <c r="H600" s="1765"/>
      <c r="I600" s="1765"/>
      <c r="J600" s="1766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2" t="s">
        <v>872</v>
      </c>
      <c r="H601" s="1752"/>
      <c r="I601" s="1752"/>
      <c r="J601" s="1752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767"/>
      <c r="H603" s="1768"/>
      <c r="I603" s="1768"/>
      <c r="J603" s="1769"/>
      <c r="K603" s="103"/>
      <c r="L603" s="228"/>
      <c r="M603" s="7">
        <v>1</v>
      </c>
      <c r="N603" s="518"/>
    </row>
    <row r="604" spans="1:14" ht="21.75" customHeight="1">
      <c r="A604" s="23"/>
      <c r="B604" s="1750" t="s">
        <v>875</v>
      </c>
      <c r="C604" s="1751"/>
      <c r="D604" s="672" t="s">
        <v>876</v>
      </c>
      <c r="E604" s="673"/>
      <c r="F604" s="674"/>
      <c r="G604" s="1752" t="s">
        <v>872</v>
      </c>
      <c r="H604" s="1752"/>
      <c r="I604" s="1752"/>
      <c r="J604" s="1752"/>
      <c r="K604" s="103"/>
      <c r="L604" s="228"/>
      <c r="M604" s="7">
        <v>1</v>
      </c>
      <c r="N604" s="518"/>
    </row>
    <row r="605" spans="1:14" ht="24.75" customHeight="1">
      <c r="A605" s="36"/>
      <c r="B605" s="1753"/>
      <c r="C605" s="1754"/>
      <c r="D605" s="675" t="s">
        <v>877</v>
      </c>
      <c r="E605" s="676"/>
      <c r="F605" s="677"/>
      <c r="G605" s="678" t="s">
        <v>878</v>
      </c>
      <c r="H605" s="1755"/>
      <c r="I605" s="1756"/>
      <c r="J605" s="1757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55"/>
      <c r="I607" s="1756"/>
      <c r="J607" s="1757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93" t="str">
        <f>$B$7</f>
        <v>ОТЧЕТНИ ДАННИ ПО ЕБК ЗА СМЕТКИТЕ ЗА СРЕДСТВАТА ОТ ЕВРОПЕЙСКИЯ СЪЮЗ - РА</v>
      </c>
      <c r="C613" s="1794"/>
      <c r="D613" s="1794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461</v>
      </c>
      <c r="F614" s="406" t="s">
        <v>830</v>
      </c>
      <c r="G614" s="237"/>
      <c r="H614" s="1362" t="s">
        <v>1246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85">
        <f>$B$9</f>
        <v>0</v>
      </c>
      <c r="C615" s="1786"/>
      <c r="D615" s="1787"/>
      <c r="E615" s="115">
        <f>$E$9</f>
        <v>44197</v>
      </c>
      <c r="F615" s="226">
        <f>$F$9</f>
        <v>44561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844" t="str">
        <f>$B$12</f>
        <v>Криводол</v>
      </c>
      <c r="C618" s="1845"/>
      <c r="D618" s="1846"/>
      <c r="E618" s="410" t="s">
        <v>885</v>
      </c>
      <c r="F618" s="1360" t="str">
        <f>$F$12</f>
        <v>5606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886</v>
      </c>
      <c r="E620" s="238">
        <f>$E$15</f>
        <v>42</v>
      </c>
      <c r="F620" s="414" t="str">
        <f>$F$15</f>
        <v>СЕС - РА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462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708</v>
      </c>
      <c r="E622" s="1829" t="s">
        <v>2070</v>
      </c>
      <c r="F622" s="1830"/>
      <c r="G622" s="1830"/>
      <c r="H622" s="1831"/>
      <c r="I622" s="1838" t="s">
        <v>2071</v>
      </c>
      <c r="J622" s="1839"/>
      <c r="K622" s="1839"/>
      <c r="L622" s="1840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463</v>
      </c>
      <c r="D623" s="252" t="s">
        <v>709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30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738</v>
      </c>
      <c r="E624" s="1454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597" t="e">
        <f>VLOOKUP(D625,OP_LIST2,2,FALSE)</f>
        <v>#N/A</v>
      </c>
      <c r="D625" s="1457"/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668" t="s">
        <v>2069</v>
      </c>
      <c r="C626" s="1458">
        <f>VLOOKUP(D627,EBK_DEIN2,2,FALSE)</f>
        <v>1122</v>
      </c>
      <c r="D626" s="1457" t="s">
        <v>787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6">
        <f>+C626</f>
        <v>1122</v>
      </c>
      <c r="D627" s="1452" t="s">
        <v>386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5"/>
      <c r="C628" s="1453"/>
      <c r="D628" s="1456" t="s">
        <v>710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818" t="s">
        <v>739</v>
      </c>
      <c r="D629" s="1819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740</v>
      </c>
      <c r="E630" s="281">
        <f>F630+G630+H630</f>
        <v>0</v>
      </c>
      <c r="F630" s="152"/>
      <c r="G630" s="153"/>
      <c r="H630" s="1418"/>
      <c r="I630" s="152"/>
      <c r="J630" s="153"/>
      <c r="K630" s="1418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741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814" t="s">
        <v>742</v>
      </c>
      <c r="D632" s="1815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743</v>
      </c>
      <c r="E633" s="281">
        <f>F633+G633+H633</f>
        <v>0</v>
      </c>
      <c r="F633" s="152"/>
      <c r="G633" s="153"/>
      <c r="H633" s="1418"/>
      <c r="I633" s="152"/>
      <c r="J633" s="153"/>
      <c r="K633" s="141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744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591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592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593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816" t="s">
        <v>192</v>
      </c>
      <c r="D638" s="1817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193</v>
      </c>
      <c r="E639" s="281">
        <f aca="true" t="shared" si="138" ref="E639:E646">F639+G639+H639</f>
        <v>0</v>
      </c>
      <c r="F639" s="152"/>
      <c r="G639" s="153"/>
      <c r="H639" s="1418"/>
      <c r="I639" s="152"/>
      <c r="J639" s="153"/>
      <c r="K639" s="1418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904</v>
      </c>
      <c r="E640" s="295">
        <f t="shared" si="138"/>
        <v>0</v>
      </c>
      <c r="F640" s="158"/>
      <c r="G640" s="159"/>
      <c r="H640" s="1420"/>
      <c r="I640" s="158"/>
      <c r="J640" s="159"/>
      <c r="K640" s="142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866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194</v>
      </c>
      <c r="E642" s="295">
        <f t="shared" si="138"/>
        <v>0</v>
      </c>
      <c r="F642" s="158"/>
      <c r="G642" s="159"/>
      <c r="H642" s="1420"/>
      <c r="I642" s="158"/>
      <c r="J642" s="159"/>
      <c r="K642" s="1420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195</v>
      </c>
      <c r="E643" s="295">
        <f t="shared" si="138"/>
        <v>0</v>
      </c>
      <c r="F643" s="158"/>
      <c r="G643" s="159"/>
      <c r="H643" s="1420"/>
      <c r="I643" s="158"/>
      <c r="J643" s="159"/>
      <c r="K643" s="1420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868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196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812" t="s">
        <v>197</v>
      </c>
      <c r="D646" s="1813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814" t="s">
        <v>198</v>
      </c>
      <c r="D647" s="1815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25811</v>
      </c>
      <c r="K647" s="276">
        <f t="shared" si="140"/>
        <v>0</v>
      </c>
      <c r="L647" s="310">
        <f t="shared" si="140"/>
        <v>25811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199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200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201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202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203</v>
      </c>
      <c r="E652" s="295">
        <f t="shared" si="141"/>
        <v>0</v>
      </c>
      <c r="F652" s="158"/>
      <c r="G652" s="159"/>
      <c r="H652" s="1420"/>
      <c r="I652" s="158"/>
      <c r="J652" s="159"/>
      <c r="K652" s="1420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204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205</v>
      </c>
      <c r="E654" s="320">
        <f t="shared" si="141"/>
        <v>0</v>
      </c>
      <c r="F654" s="454"/>
      <c r="G654" s="455"/>
      <c r="H654" s="1428"/>
      <c r="I654" s="454"/>
      <c r="J654" s="455">
        <v>25811</v>
      </c>
      <c r="K654" s="1428"/>
      <c r="L654" s="320">
        <f t="shared" si="142"/>
        <v>25811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206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207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208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869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209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796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210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905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302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211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808" t="s">
        <v>269</v>
      </c>
      <c r="D665" s="1809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906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907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908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808" t="s">
        <v>717</v>
      </c>
      <c r="D669" s="1809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212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213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214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215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216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808" t="s">
        <v>217</v>
      </c>
      <c r="D675" s="1809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303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218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808" t="s">
        <v>219</v>
      </c>
      <c r="D678" s="1809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810" t="s">
        <v>220</v>
      </c>
      <c r="D679" s="1811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810" t="s">
        <v>221</v>
      </c>
      <c r="D680" s="1811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810" t="s">
        <v>1655</v>
      </c>
      <c r="D681" s="1811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808" t="s">
        <v>222</v>
      </c>
      <c r="D682" s="1809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1947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223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224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225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226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1966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227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228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1997</v>
      </c>
      <c r="D691" s="1669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229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711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3304</v>
      </c>
      <c r="D694" s="360" t="s">
        <v>230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30">
      <c r="A695" s="22">
        <v>270</v>
      </c>
      <c r="B695" s="291"/>
      <c r="C695" s="285">
        <v>3306</v>
      </c>
      <c r="D695" s="361" t="s">
        <v>1652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15.75">
      <c r="A696" s="22">
        <v>290</v>
      </c>
      <c r="B696" s="291"/>
      <c r="C696" s="285">
        <v>3307</v>
      </c>
      <c r="D696" s="361" t="s">
        <v>2049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808" t="s">
        <v>231</v>
      </c>
      <c r="D697" s="1809"/>
      <c r="E697" s="310">
        <f t="shared" si="152"/>
        <v>0</v>
      </c>
      <c r="F697" s="1470">
        <v>0</v>
      </c>
      <c r="G697" s="1471">
        <v>0</v>
      </c>
      <c r="H697" s="1472">
        <v>0</v>
      </c>
      <c r="I697" s="1470">
        <v>0</v>
      </c>
      <c r="J697" s="1471">
        <v>0</v>
      </c>
      <c r="K697" s="1472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808" t="s">
        <v>232</v>
      </c>
      <c r="D698" s="1809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808" t="s">
        <v>233</v>
      </c>
      <c r="D699" s="1809"/>
      <c r="E699" s="310">
        <f t="shared" si="152"/>
        <v>0</v>
      </c>
      <c r="F699" s="1471">
        <v>0</v>
      </c>
      <c r="G699" s="1471">
        <v>0</v>
      </c>
      <c r="H699" s="1472">
        <v>0</v>
      </c>
      <c r="I699" s="1666">
        <v>0</v>
      </c>
      <c r="J699" s="1471">
        <v>0</v>
      </c>
      <c r="K699" s="1471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808" t="s">
        <v>234</v>
      </c>
      <c r="D700" s="1809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235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236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237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238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239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240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808" t="s">
        <v>1656</v>
      </c>
      <c r="D707" s="1809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241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242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243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808" t="s">
        <v>1653</v>
      </c>
      <c r="D711" s="1809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808" t="s">
        <v>1654</v>
      </c>
      <c r="D712" s="1809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810" t="s">
        <v>244</v>
      </c>
      <c r="D713" s="1811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808" t="s">
        <v>270</v>
      </c>
      <c r="D714" s="1809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271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272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806" t="s">
        <v>245</v>
      </c>
      <c r="D717" s="1807"/>
      <c r="E717" s="310">
        <f>F717+G717+H717</f>
        <v>0</v>
      </c>
      <c r="F717" s="1422"/>
      <c r="G717" s="1423"/>
      <c r="H717" s="1424"/>
      <c r="I717" s="1422"/>
      <c r="J717" s="1423">
        <v>359440</v>
      </c>
      <c r="K717" s="1424"/>
      <c r="L717" s="310">
        <f>I717+J717+K717</f>
        <v>359440</v>
      </c>
      <c r="M717" s="12">
        <f t="shared" si="154"/>
        <v>1</v>
      </c>
      <c r="N717" s="13"/>
    </row>
    <row r="718" spans="1:14" ht="15.75">
      <c r="A718" s="23">
        <v>500</v>
      </c>
      <c r="B718" s="365">
        <v>5200</v>
      </c>
      <c r="C718" s="1806" t="s">
        <v>246</v>
      </c>
      <c r="D718" s="1807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247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248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614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615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616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617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618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806" t="s">
        <v>619</v>
      </c>
      <c r="D726" s="1807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304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620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806" t="s">
        <v>681</v>
      </c>
      <c r="D729" s="1807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808" t="s">
        <v>682</v>
      </c>
      <c r="D730" s="1809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683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684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685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686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801" t="s">
        <v>909</v>
      </c>
      <c r="D735" s="1802"/>
      <c r="E735" s="310">
        <f>SUM(E736:E738)</f>
        <v>0</v>
      </c>
      <c r="F735" s="1470">
        <v>0</v>
      </c>
      <c r="G735" s="1470">
        <v>0</v>
      </c>
      <c r="H735" s="1470">
        <v>0</v>
      </c>
      <c r="I735" s="1470">
        <v>0</v>
      </c>
      <c r="J735" s="1470">
        <v>0</v>
      </c>
      <c r="K735" s="1470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687</v>
      </c>
      <c r="E736" s="281">
        <f>F736+G736+H736</f>
        <v>0</v>
      </c>
      <c r="F736" s="1471">
        <v>0</v>
      </c>
      <c r="G736" s="1471">
        <v>0</v>
      </c>
      <c r="H736" s="1472">
        <v>0</v>
      </c>
      <c r="I736" s="1666">
        <v>0</v>
      </c>
      <c r="J736" s="1471">
        <v>0</v>
      </c>
      <c r="K736" s="1471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688</v>
      </c>
      <c r="E737" s="314">
        <f>F737+G737+H737</f>
        <v>0</v>
      </c>
      <c r="F737" s="1471">
        <v>0</v>
      </c>
      <c r="G737" s="1471">
        <v>0</v>
      </c>
      <c r="H737" s="1472">
        <v>0</v>
      </c>
      <c r="I737" s="1666">
        <v>0</v>
      </c>
      <c r="J737" s="1471">
        <v>0</v>
      </c>
      <c r="K737" s="1471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689</v>
      </c>
      <c r="E738" s="377">
        <f>F738+G738+H738</f>
        <v>0</v>
      </c>
      <c r="F738" s="1471">
        <v>0</v>
      </c>
      <c r="G738" s="1471">
        <v>0</v>
      </c>
      <c r="H738" s="1472">
        <v>0</v>
      </c>
      <c r="I738" s="1666">
        <v>0</v>
      </c>
      <c r="J738" s="1471">
        <v>0</v>
      </c>
      <c r="K738" s="1471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803" t="s">
        <v>690</v>
      </c>
      <c r="D739" s="1804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803" t="s">
        <v>690</v>
      </c>
      <c r="D740" s="1804"/>
      <c r="E740" s="382">
        <f>F740+G740+H740</f>
        <v>0</v>
      </c>
      <c r="F740" s="1429"/>
      <c r="G740" s="1430"/>
      <c r="H740" s="1431"/>
      <c r="I740" s="1460">
        <v>0</v>
      </c>
      <c r="J740" s="1461">
        <v>0</v>
      </c>
      <c r="K740" s="1462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3"/>
      <c r="C744" s="393" t="s">
        <v>736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0</v>
      </c>
      <c r="F744" s="396">
        <f t="shared" si="167"/>
        <v>0</v>
      </c>
      <c r="G744" s="397">
        <f t="shared" si="167"/>
        <v>0</v>
      </c>
      <c r="H744" s="398">
        <f t="shared" si="167"/>
        <v>0</v>
      </c>
      <c r="I744" s="396">
        <f t="shared" si="167"/>
        <v>0</v>
      </c>
      <c r="J744" s="397">
        <f t="shared" si="167"/>
        <v>385251</v>
      </c>
      <c r="K744" s="398">
        <f t="shared" si="167"/>
        <v>0</v>
      </c>
      <c r="L744" s="395">
        <f t="shared" si="167"/>
        <v>385251</v>
      </c>
      <c r="M744" s="12">
        <f>(IF($E744&lt;&gt;0,$M$2,IF($L744&lt;&gt;0,$M$2,"")))</f>
        <v>1</v>
      </c>
      <c r="N744" s="73" t="str">
        <f>LEFT(C626,1)</f>
        <v>1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3" ht="15">
      <c r="A748" s="23">
        <v>780</v>
      </c>
      <c r="B748" s="6"/>
      <c r="C748" s="6"/>
      <c r="D748" s="521"/>
      <c r="E748" s="38"/>
      <c r="F748" s="38"/>
      <c r="G748" s="38"/>
      <c r="H748" s="38"/>
      <c r="I748" s="38"/>
      <c r="J748" s="38"/>
      <c r="K748" s="38"/>
      <c r="L748" s="38"/>
      <c r="M748" s="7">
        <f>(IF($E881&lt;&gt;0,$M$2,IF($L881&lt;&gt;0,$M$2,"")))</f>
        <v>1</v>
      </c>
    </row>
    <row r="749" spans="1:13" ht="15">
      <c r="A749" s="23">
        <v>785</v>
      </c>
      <c r="B749" s="6"/>
      <c r="C749" s="1365"/>
      <c r="D749" s="1366"/>
      <c r="E749" s="38"/>
      <c r="F749" s="38"/>
      <c r="G749" s="38"/>
      <c r="H749" s="38"/>
      <c r="I749" s="38"/>
      <c r="J749" s="38"/>
      <c r="K749" s="38"/>
      <c r="L749" s="38"/>
      <c r="M749" s="7">
        <f>(IF($E881&lt;&gt;0,$M$2,IF($L881&lt;&gt;0,$M$2,"")))</f>
        <v>1</v>
      </c>
    </row>
    <row r="750" spans="1:13" ht="15.75">
      <c r="A750" s="23">
        <v>790</v>
      </c>
      <c r="B750" s="1793" t="str">
        <f>$B$7</f>
        <v>ОТЧЕТНИ ДАННИ ПО ЕБК ЗА СМЕТКИТЕ ЗА СРЕДСТВАТА ОТ ЕВРОПЕЙСКИЯ СЪЮЗ - РА</v>
      </c>
      <c r="C750" s="1794"/>
      <c r="D750" s="1794"/>
      <c r="E750" s="242"/>
      <c r="F750" s="242"/>
      <c r="G750" s="237"/>
      <c r="H750" s="237"/>
      <c r="I750" s="237"/>
      <c r="J750" s="237"/>
      <c r="K750" s="237"/>
      <c r="L750" s="237"/>
      <c r="M750" s="7">
        <f>(IF($E881&lt;&gt;0,$M$2,IF($L881&lt;&gt;0,$M$2,"")))</f>
        <v>1</v>
      </c>
    </row>
    <row r="751" spans="1:13" ht="15.75">
      <c r="A751" s="23">
        <v>795</v>
      </c>
      <c r="B751" s="228"/>
      <c r="C751" s="391"/>
      <c r="D751" s="400"/>
      <c r="E751" s="406" t="s">
        <v>461</v>
      </c>
      <c r="F751" s="406" t="s">
        <v>830</v>
      </c>
      <c r="G751" s="237"/>
      <c r="H751" s="1362" t="s">
        <v>1246</v>
      </c>
      <c r="I751" s="1363"/>
      <c r="J751" s="1364"/>
      <c r="K751" s="237"/>
      <c r="L751" s="237"/>
      <c r="M751" s="7">
        <f>(IF($E881&lt;&gt;0,$M$2,IF($L881&lt;&gt;0,$M$2,"")))</f>
        <v>1</v>
      </c>
    </row>
    <row r="752" spans="1:13" ht="18">
      <c r="A752" s="22">
        <v>805</v>
      </c>
      <c r="B752" s="1785">
        <f>$B$9</f>
        <v>0</v>
      </c>
      <c r="C752" s="1786"/>
      <c r="D752" s="1787"/>
      <c r="E752" s="115">
        <f>$E$9</f>
        <v>44197</v>
      </c>
      <c r="F752" s="226">
        <f>$F$9</f>
        <v>44561</v>
      </c>
      <c r="G752" s="237"/>
      <c r="H752" s="237"/>
      <c r="I752" s="237"/>
      <c r="J752" s="237"/>
      <c r="K752" s="237"/>
      <c r="L752" s="237"/>
      <c r="M752" s="7">
        <f>(IF($E881&lt;&gt;0,$M$2,IF($L881&lt;&gt;0,$M$2,"")))</f>
        <v>1</v>
      </c>
    </row>
    <row r="753" spans="1:13" ht="15">
      <c r="A753" s="23">
        <v>810</v>
      </c>
      <c r="B753" s="227" t="str">
        <f>$B$10</f>
        <v>(наименование на разпоредителя с бюджет)</v>
      </c>
      <c r="C753" s="228"/>
      <c r="D753" s="229"/>
      <c r="E753" s="237"/>
      <c r="F753" s="237"/>
      <c r="G753" s="237"/>
      <c r="H753" s="237"/>
      <c r="I753" s="237"/>
      <c r="J753" s="237"/>
      <c r="K753" s="237"/>
      <c r="L753" s="237"/>
      <c r="M753" s="7">
        <f>(IF($E881&lt;&gt;0,$M$2,IF($L881&lt;&gt;0,$M$2,"")))</f>
        <v>1</v>
      </c>
    </row>
    <row r="754" spans="1:13" ht="15">
      <c r="A754" s="23">
        <v>815</v>
      </c>
      <c r="B754" s="227"/>
      <c r="C754" s="228"/>
      <c r="D754" s="229"/>
      <c r="E754" s="237"/>
      <c r="F754" s="237"/>
      <c r="G754" s="237"/>
      <c r="H754" s="237"/>
      <c r="I754" s="237"/>
      <c r="J754" s="237"/>
      <c r="K754" s="237"/>
      <c r="L754" s="237"/>
      <c r="M754" s="7">
        <f>(IF($E881&lt;&gt;0,$M$2,IF($L881&lt;&gt;0,$M$2,"")))</f>
        <v>1</v>
      </c>
    </row>
    <row r="755" spans="1:13" ht="18">
      <c r="A755" s="28">
        <v>525</v>
      </c>
      <c r="B755" s="1844" t="str">
        <f>$B$12</f>
        <v>Криводол</v>
      </c>
      <c r="C755" s="1845"/>
      <c r="D755" s="1846"/>
      <c r="E755" s="410" t="s">
        <v>885</v>
      </c>
      <c r="F755" s="1360" t="str">
        <f>$F$12</f>
        <v>5606</v>
      </c>
      <c r="G755" s="237"/>
      <c r="H755" s="237"/>
      <c r="I755" s="237"/>
      <c r="J755" s="237"/>
      <c r="K755" s="237"/>
      <c r="L755" s="237"/>
      <c r="M755" s="7">
        <f>(IF($E881&lt;&gt;0,$M$2,IF($L881&lt;&gt;0,$M$2,"")))</f>
        <v>1</v>
      </c>
    </row>
    <row r="756" spans="1:13" ht="15.75">
      <c r="A756" s="22">
        <v>820</v>
      </c>
      <c r="B756" s="233" t="str">
        <f>$B$13</f>
        <v>(наименование на първостепенния разпоредител с бюджет)</v>
      </c>
      <c r="C756" s="228"/>
      <c r="D756" s="229"/>
      <c r="E756" s="1361"/>
      <c r="F756" s="242"/>
      <c r="G756" s="237"/>
      <c r="H756" s="237"/>
      <c r="I756" s="237"/>
      <c r="J756" s="237"/>
      <c r="K756" s="237"/>
      <c r="L756" s="237"/>
      <c r="M756" s="7">
        <f>(IF($E881&lt;&gt;0,$M$2,IF($L881&lt;&gt;0,$M$2,"")))</f>
        <v>1</v>
      </c>
    </row>
    <row r="757" spans="1:13" ht="18">
      <c r="A757" s="23">
        <v>821</v>
      </c>
      <c r="B757" s="236"/>
      <c r="C757" s="237"/>
      <c r="D757" s="124" t="s">
        <v>886</v>
      </c>
      <c r="E757" s="238">
        <f>$E$15</f>
        <v>42</v>
      </c>
      <c r="F757" s="414" t="str">
        <f>$F$15</f>
        <v>СЕС - РА</v>
      </c>
      <c r="G757" s="218"/>
      <c r="H757" s="218"/>
      <c r="I757" s="218"/>
      <c r="J757" s="218"/>
      <c r="K757" s="218"/>
      <c r="L757" s="218"/>
      <c r="M757" s="7">
        <f>(IF($E881&lt;&gt;0,$M$2,IF($L881&lt;&gt;0,$M$2,"")))</f>
        <v>1</v>
      </c>
    </row>
    <row r="758" spans="1:13" ht="16.5" thickBot="1">
      <c r="A758" s="23">
        <v>822</v>
      </c>
      <c r="B758" s="228"/>
      <c r="C758" s="391"/>
      <c r="D758" s="400"/>
      <c r="E758" s="237"/>
      <c r="F758" s="409"/>
      <c r="G758" s="409"/>
      <c r="H758" s="409"/>
      <c r="I758" s="409"/>
      <c r="J758" s="409"/>
      <c r="K758" s="409"/>
      <c r="L758" s="1377" t="s">
        <v>462</v>
      </c>
      <c r="M758" s="7">
        <f>(IF($E881&lt;&gt;0,$M$2,IF($L881&lt;&gt;0,$M$2,"")))</f>
        <v>1</v>
      </c>
    </row>
    <row r="759" spans="1:13" ht="24.75" customHeight="1">
      <c r="A759" s="23">
        <v>823</v>
      </c>
      <c r="B759" s="247"/>
      <c r="C759" s="248"/>
      <c r="D759" s="249" t="s">
        <v>708</v>
      </c>
      <c r="E759" s="1829" t="s">
        <v>2070</v>
      </c>
      <c r="F759" s="1830"/>
      <c r="G759" s="1830"/>
      <c r="H759" s="1831"/>
      <c r="I759" s="1838" t="s">
        <v>2071</v>
      </c>
      <c r="J759" s="1839"/>
      <c r="K759" s="1839"/>
      <c r="L759" s="1840"/>
      <c r="M759" s="7">
        <f>(IF($E881&lt;&gt;0,$M$2,IF($L881&lt;&gt;0,$M$2,"")))</f>
        <v>1</v>
      </c>
    </row>
    <row r="760" spans="1:13" ht="54.75" customHeight="1" thickBot="1">
      <c r="A760" s="23">
        <v>825</v>
      </c>
      <c r="B760" s="250" t="s">
        <v>62</v>
      </c>
      <c r="C760" s="251" t="s">
        <v>463</v>
      </c>
      <c r="D760" s="252" t="s">
        <v>709</v>
      </c>
      <c r="E760" s="1403" t="str">
        <f>$E$20</f>
        <v>Уточнен план                Общо</v>
      </c>
      <c r="F760" s="1407" t="str">
        <f>$F$20</f>
        <v>държавни дейности</v>
      </c>
      <c r="G760" s="1408" t="str">
        <f>$G$20</f>
        <v>местни дейности</v>
      </c>
      <c r="H760" s="1409" t="str">
        <f>$H$20</f>
        <v>дофинансиране</v>
      </c>
      <c r="I760" s="253" t="str">
        <f>$I$20</f>
        <v>държавни дейности -ОТЧЕТ</v>
      </c>
      <c r="J760" s="254" t="str">
        <f>$J$20</f>
        <v>местни дейности - ОТЧЕТ</v>
      </c>
      <c r="K760" s="255" t="str">
        <f>$K$20</f>
        <v>дофинансиране - ОТЧЕТ</v>
      </c>
      <c r="L760" s="1630" t="str">
        <f>$L$20</f>
        <v>ОТЧЕТ                                    ОБЩО</v>
      </c>
      <c r="M760" s="7">
        <f>(IF($E881&lt;&gt;0,$M$2,IF($L881&lt;&gt;0,$M$2,"")))</f>
        <v>1</v>
      </c>
    </row>
    <row r="761" spans="1:13" ht="18.75">
      <c r="A761" s="23"/>
      <c r="B761" s="258"/>
      <c r="C761" s="259"/>
      <c r="D761" s="260" t="s">
        <v>738</v>
      </c>
      <c r="E761" s="1454" t="str">
        <f>$E$21</f>
        <v>(1)</v>
      </c>
      <c r="F761" s="143" t="str">
        <f>$F$21</f>
        <v>(2)</v>
      </c>
      <c r="G761" s="144" t="str">
        <f>$G$21</f>
        <v>(3)</v>
      </c>
      <c r="H761" s="145" t="str">
        <f>$H$21</f>
        <v>(4)</v>
      </c>
      <c r="I761" s="261" t="str">
        <f>$I$21</f>
        <v>(5)</v>
      </c>
      <c r="J761" s="262" t="str">
        <f>$J$21</f>
        <v>(6)</v>
      </c>
      <c r="K761" s="263" t="str">
        <f>$K$21</f>
        <v>(7)</v>
      </c>
      <c r="L761" s="264" t="str">
        <f>$L$21</f>
        <v>(8)</v>
      </c>
      <c r="M761" s="7">
        <f>(IF($E881&lt;&gt;0,$M$2,IF($L881&lt;&gt;0,$M$2,"")))</f>
        <v>1</v>
      </c>
    </row>
    <row r="762" spans="1:13" ht="15.75">
      <c r="A762" s="23"/>
      <c r="B762" s="1451"/>
      <c r="C762" s="1597" t="e">
        <f>VLOOKUP(D762,OP_LIST2,2,FALSE)</f>
        <v>#N/A</v>
      </c>
      <c r="D762" s="1457"/>
      <c r="E762" s="389"/>
      <c r="F762" s="1441"/>
      <c r="G762" s="1442"/>
      <c r="H762" s="1443"/>
      <c r="I762" s="1441"/>
      <c r="J762" s="1442"/>
      <c r="K762" s="1443"/>
      <c r="L762" s="1440"/>
      <c r="M762" s="7">
        <f>(IF($E881&lt;&gt;0,$M$2,IF($L881&lt;&gt;0,$M$2,"")))</f>
        <v>1</v>
      </c>
    </row>
    <row r="763" spans="1:13" ht="15.75">
      <c r="A763" s="23"/>
      <c r="B763" s="1668" t="s">
        <v>2069</v>
      </c>
      <c r="C763" s="1458">
        <f>VLOOKUP(D764,EBK_DEIN2,2,FALSE)</f>
        <v>6606</v>
      </c>
      <c r="D763" s="1457" t="s">
        <v>787</v>
      </c>
      <c r="E763" s="389"/>
      <c r="F763" s="1444"/>
      <c r="G763" s="1445"/>
      <c r="H763" s="1446"/>
      <c r="I763" s="1444"/>
      <c r="J763" s="1445"/>
      <c r="K763" s="1446"/>
      <c r="L763" s="1440"/>
      <c r="M763" s="7">
        <f>(IF($E881&lt;&gt;0,$M$2,IF($L881&lt;&gt;0,$M$2,"")))</f>
        <v>1</v>
      </c>
    </row>
    <row r="764" spans="1:13" ht="15.75">
      <c r="A764" s="23"/>
      <c r="B764" s="1450"/>
      <c r="C764" s="1586">
        <f>+C763</f>
        <v>6606</v>
      </c>
      <c r="D764" s="1452" t="s">
        <v>583</v>
      </c>
      <c r="E764" s="389"/>
      <c r="F764" s="1444"/>
      <c r="G764" s="1445"/>
      <c r="H764" s="1446"/>
      <c r="I764" s="1444"/>
      <c r="J764" s="1445"/>
      <c r="K764" s="1446"/>
      <c r="L764" s="1440"/>
      <c r="M764" s="7">
        <f>(IF($E881&lt;&gt;0,$M$2,IF($L881&lt;&gt;0,$M$2,"")))</f>
        <v>1</v>
      </c>
    </row>
    <row r="765" spans="1:13" ht="15">
      <c r="A765" s="23"/>
      <c r="B765" s="1455"/>
      <c r="C765" s="1453"/>
      <c r="D765" s="1456" t="s">
        <v>710</v>
      </c>
      <c r="E765" s="389"/>
      <c r="F765" s="1447"/>
      <c r="G765" s="1448"/>
      <c r="H765" s="1449"/>
      <c r="I765" s="1447"/>
      <c r="J765" s="1448"/>
      <c r="K765" s="1449"/>
      <c r="L765" s="1440"/>
      <c r="M765" s="7">
        <f>(IF($E881&lt;&gt;0,$M$2,IF($L881&lt;&gt;0,$M$2,"")))</f>
        <v>1</v>
      </c>
    </row>
    <row r="766" spans="1:14" ht="15.75">
      <c r="A766" s="23"/>
      <c r="B766" s="272">
        <v>100</v>
      </c>
      <c r="C766" s="1818" t="s">
        <v>739</v>
      </c>
      <c r="D766" s="1819"/>
      <c r="E766" s="273">
        <f aca="true" t="shared" si="168" ref="E766:L766">SUM(E767:E768)</f>
        <v>0</v>
      </c>
      <c r="F766" s="274">
        <f t="shared" si="168"/>
        <v>0</v>
      </c>
      <c r="G766" s="275">
        <f t="shared" si="168"/>
        <v>0</v>
      </c>
      <c r="H766" s="276">
        <f>SUM(H767:H768)</f>
        <v>0</v>
      </c>
      <c r="I766" s="274">
        <f t="shared" si="168"/>
        <v>0</v>
      </c>
      <c r="J766" s="275">
        <f t="shared" si="168"/>
        <v>0</v>
      </c>
      <c r="K766" s="276">
        <f t="shared" si="168"/>
        <v>0</v>
      </c>
      <c r="L766" s="273">
        <f t="shared" si="168"/>
        <v>0</v>
      </c>
      <c r="M766" s="12">
        <f>(IF($E766&lt;&gt;0,$M$2,IF($L766&lt;&gt;0,$M$2,"")))</f>
      </c>
      <c r="N766" s="13"/>
    </row>
    <row r="767" spans="1:14" ht="15.75">
      <c r="A767" s="23"/>
      <c r="B767" s="278"/>
      <c r="C767" s="279">
        <v>101</v>
      </c>
      <c r="D767" s="280" t="s">
        <v>740</v>
      </c>
      <c r="E767" s="281">
        <f>F767+G767+H767</f>
        <v>0</v>
      </c>
      <c r="F767" s="152"/>
      <c r="G767" s="153"/>
      <c r="H767" s="1418"/>
      <c r="I767" s="152"/>
      <c r="J767" s="153"/>
      <c r="K767" s="1418"/>
      <c r="L767" s="281">
        <f>I767+J767+K767</f>
        <v>0</v>
      </c>
      <c r="M767" s="12">
        <f aca="true" t="shared" si="169" ref="M767:M833">(IF($E767&lt;&gt;0,$M$2,IF($L767&lt;&gt;0,$M$2,"")))</f>
      </c>
      <c r="N767" s="13"/>
    </row>
    <row r="768" spans="1:14" ht="15.75">
      <c r="A768" s="10"/>
      <c r="B768" s="278"/>
      <c r="C768" s="285">
        <v>102</v>
      </c>
      <c r="D768" s="286" t="s">
        <v>741</v>
      </c>
      <c r="E768" s="287">
        <f>F768+G768+H768</f>
        <v>0</v>
      </c>
      <c r="F768" s="173"/>
      <c r="G768" s="174"/>
      <c r="H768" s="1421"/>
      <c r="I768" s="173"/>
      <c r="J768" s="174"/>
      <c r="K768" s="1421"/>
      <c r="L768" s="287">
        <f>I768+J768+K768</f>
        <v>0</v>
      </c>
      <c r="M768" s="12">
        <f t="shared" si="169"/>
      </c>
      <c r="N768" s="13"/>
    </row>
    <row r="769" spans="1:14" ht="15.75">
      <c r="A769" s="10"/>
      <c r="B769" s="272">
        <v>200</v>
      </c>
      <c r="C769" s="1814" t="s">
        <v>742</v>
      </c>
      <c r="D769" s="1815"/>
      <c r="E769" s="273">
        <f aca="true" t="shared" si="170" ref="E769:L769">SUM(E770:E774)</f>
        <v>0</v>
      </c>
      <c r="F769" s="274">
        <f t="shared" si="170"/>
        <v>0</v>
      </c>
      <c r="G769" s="275">
        <f t="shared" si="170"/>
        <v>0</v>
      </c>
      <c r="H769" s="276">
        <f>SUM(H770:H774)</f>
        <v>0</v>
      </c>
      <c r="I769" s="274">
        <f t="shared" si="170"/>
        <v>0</v>
      </c>
      <c r="J769" s="275">
        <f t="shared" si="170"/>
        <v>0</v>
      </c>
      <c r="K769" s="276">
        <f t="shared" si="170"/>
        <v>0</v>
      </c>
      <c r="L769" s="273">
        <f t="shared" si="170"/>
        <v>0</v>
      </c>
      <c r="M769" s="12">
        <f t="shared" si="169"/>
      </c>
      <c r="N769" s="13"/>
    </row>
    <row r="770" spans="1:14" ht="15.75">
      <c r="A770" s="10"/>
      <c r="B770" s="291"/>
      <c r="C770" s="279">
        <v>201</v>
      </c>
      <c r="D770" s="280" t="s">
        <v>743</v>
      </c>
      <c r="E770" s="281">
        <f>F770+G770+H770</f>
        <v>0</v>
      </c>
      <c r="F770" s="152"/>
      <c r="G770" s="153"/>
      <c r="H770" s="1418"/>
      <c r="I770" s="152"/>
      <c r="J770" s="153"/>
      <c r="K770" s="1418"/>
      <c r="L770" s="281">
        <f>I770+J770+K770</f>
        <v>0</v>
      </c>
      <c r="M770" s="12">
        <f t="shared" si="169"/>
      </c>
      <c r="N770" s="13"/>
    </row>
    <row r="771" spans="1:14" ht="15.75">
      <c r="A771" s="10"/>
      <c r="B771" s="292"/>
      <c r="C771" s="293">
        <v>202</v>
      </c>
      <c r="D771" s="294" t="s">
        <v>744</v>
      </c>
      <c r="E771" s="295">
        <f>F771+G771+H771</f>
        <v>0</v>
      </c>
      <c r="F771" s="158"/>
      <c r="G771" s="159"/>
      <c r="H771" s="1420"/>
      <c r="I771" s="158"/>
      <c r="J771" s="159"/>
      <c r="K771" s="1420"/>
      <c r="L771" s="295">
        <f>I771+J771+K771</f>
        <v>0</v>
      </c>
      <c r="M771" s="12">
        <f t="shared" si="169"/>
      </c>
      <c r="N771" s="13"/>
    </row>
    <row r="772" spans="1:14" ht="31.5">
      <c r="A772" s="10"/>
      <c r="B772" s="299"/>
      <c r="C772" s="293">
        <v>205</v>
      </c>
      <c r="D772" s="294" t="s">
        <v>591</v>
      </c>
      <c r="E772" s="295">
        <f>F772+G772+H772</f>
        <v>0</v>
      </c>
      <c r="F772" s="158"/>
      <c r="G772" s="159"/>
      <c r="H772" s="1420"/>
      <c r="I772" s="158"/>
      <c r="J772" s="159"/>
      <c r="K772" s="1420"/>
      <c r="L772" s="295">
        <f>I772+J772+K772</f>
        <v>0</v>
      </c>
      <c r="M772" s="12">
        <f t="shared" si="169"/>
      </c>
      <c r="N772" s="13"/>
    </row>
    <row r="773" spans="1:14" ht="15.75">
      <c r="A773" s="10"/>
      <c r="B773" s="299"/>
      <c r="C773" s="293">
        <v>208</v>
      </c>
      <c r="D773" s="300" t="s">
        <v>592</v>
      </c>
      <c r="E773" s="295">
        <f>F773+G773+H773</f>
        <v>0</v>
      </c>
      <c r="F773" s="158"/>
      <c r="G773" s="159"/>
      <c r="H773" s="1420"/>
      <c r="I773" s="158"/>
      <c r="J773" s="159"/>
      <c r="K773" s="1420"/>
      <c r="L773" s="295">
        <f>I773+J773+K773</f>
        <v>0</v>
      </c>
      <c r="M773" s="12">
        <f t="shared" si="169"/>
      </c>
      <c r="N773" s="13"/>
    </row>
    <row r="774" spans="1:14" ht="15.75">
      <c r="A774" s="10"/>
      <c r="B774" s="291"/>
      <c r="C774" s="285">
        <v>209</v>
      </c>
      <c r="D774" s="301" t="s">
        <v>593</v>
      </c>
      <c r="E774" s="287">
        <f>F774+G774+H774</f>
        <v>0</v>
      </c>
      <c r="F774" s="173"/>
      <c r="G774" s="174"/>
      <c r="H774" s="1421"/>
      <c r="I774" s="173"/>
      <c r="J774" s="174"/>
      <c r="K774" s="1421"/>
      <c r="L774" s="287">
        <f>I774+J774+K774</f>
        <v>0</v>
      </c>
      <c r="M774" s="12">
        <f t="shared" si="169"/>
      </c>
      <c r="N774" s="13"/>
    </row>
    <row r="775" spans="1:14" ht="15.75">
      <c r="A775" s="10"/>
      <c r="B775" s="272">
        <v>500</v>
      </c>
      <c r="C775" s="1816" t="s">
        <v>192</v>
      </c>
      <c r="D775" s="1817"/>
      <c r="E775" s="273">
        <f aca="true" t="shared" si="171" ref="E775:L775">SUM(E776:E782)</f>
        <v>0</v>
      </c>
      <c r="F775" s="274">
        <f t="shared" si="171"/>
        <v>0</v>
      </c>
      <c r="G775" s="275">
        <f t="shared" si="171"/>
        <v>0</v>
      </c>
      <c r="H775" s="276">
        <f>SUM(H776:H782)</f>
        <v>0</v>
      </c>
      <c r="I775" s="274">
        <f t="shared" si="171"/>
        <v>0</v>
      </c>
      <c r="J775" s="275">
        <f t="shared" si="171"/>
        <v>0</v>
      </c>
      <c r="K775" s="276">
        <f t="shared" si="171"/>
        <v>0</v>
      </c>
      <c r="L775" s="273">
        <f t="shared" si="171"/>
        <v>0</v>
      </c>
      <c r="M775" s="12">
        <f t="shared" si="169"/>
      </c>
      <c r="N775" s="13"/>
    </row>
    <row r="776" spans="1:14" ht="18" customHeight="1">
      <c r="A776" s="10"/>
      <c r="B776" s="291"/>
      <c r="C776" s="302">
        <v>551</v>
      </c>
      <c r="D776" s="303" t="s">
        <v>193</v>
      </c>
      <c r="E776" s="281">
        <f aca="true" t="shared" si="172" ref="E776:E783">F776+G776+H776</f>
        <v>0</v>
      </c>
      <c r="F776" s="152"/>
      <c r="G776" s="153"/>
      <c r="H776" s="1418"/>
      <c r="I776" s="152"/>
      <c r="J776" s="153"/>
      <c r="K776" s="1418"/>
      <c r="L776" s="281">
        <f aca="true" t="shared" si="173" ref="L776:L783">I776+J776+K776</f>
        <v>0</v>
      </c>
      <c r="M776" s="12">
        <f t="shared" si="169"/>
      </c>
      <c r="N776" s="13"/>
    </row>
    <row r="777" spans="1:14" ht="15.75">
      <c r="A777" s="10"/>
      <c r="B777" s="291"/>
      <c r="C777" s="304">
        <v>552</v>
      </c>
      <c r="D777" s="305" t="s">
        <v>904</v>
      </c>
      <c r="E777" s="295">
        <f t="shared" si="172"/>
        <v>0</v>
      </c>
      <c r="F777" s="158"/>
      <c r="G777" s="159"/>
      <c r="H777" s="1420"/>
      <c r="I777" s="158"/>
      <c r="J777" s="159"/>
      <c r="K777" s="1420"/>
      <c r="L777" s="295">
        <f t="shared" si="173"/>
        <v>0</v>
      </c>
      <c r="M777" s="12">
        <f t="shared" si="169"/>
      </c>
      <c r="N777" s="13"/>
    </row>
    <row r="778" spans="1:14" ht="15.75">
      <c r="A778" s="10"/>
      <c r="B778" s="306"/>
      <c r="C778" s="304">
        <v>558</v>
      </c>
      <c r="D778" s="307" t="s">
        <v>866</v>
      </c>
      <c r="E778" s="295">
        <f>F778+G778+H778</f>
        <v>0</v>
      </c>
      <c r="F778" s="488">
        <v>0</v>
      </c>
      <c r="G778" s="489">
        <v>0</v>
      </c>
      <c r="H778" s="160">
        <v>0</v>
      </c>
      <c r="I778" s="488">
        <v>0</v>
      </c>
      <c r="J778" s="489">
        <v>0</v>
      </c>
      <c r="K778" s="160">
        <v>0</v>
      </c>
      <c r="L778" s="295">
        <f>I778+J778+K778</f>
        <v>0</v>
      </c>
      <c r="M778" s="12">
        <f t="shared" si="169"/>
      </c>
      <c r="N778" s="13"/>
    </row>
    <row r="779" spans="1:14" ht="15.75">
      <c r="A779" s="10"/>
      <c r="B779" s="306"/>
      <c r="C779" s="304">
        <v>560</v>
      </c>
      <c r="D779" s="307" t="s">
        <v>194</v>
      </c>
      <c r="E779" s="295">
        <f t="shared" si="172"/>
        <v>0</v>
      </c>
      <c r="F779" s="158"/>
      <c r="G779" s="159"/>
      <c r="H779" s="1420"/>
      <c r="I779" s="158"/>
      <c r="J779" s="159"/>
      <c r="K779" s="1420"/>
      <c r="L779" s="295">
        <f t="shared" si="173"/>
        <v>0</v>
      </c>
      <c r="M779" s="12">
        <f t="shared" si="169"/>
      </c>
      <c r="N779" s="13"/>
    </row>
    <row r="780" spans="1:14" ht="15.75">
      <c r="A780" s="10"/>
      <c r="B780" s="306"/>
      <c r="C780" s="304">
        <v>580</v>
      </c>
      <c r="D780" s="305" t="s">
        <v>195</v>
      </c>
      <c r="E780" s="295">
        <f t="shared" si="172"/>
        <v>0</v>
      </c>
      <c r="F780" s="158"/>
      <c r="G780" s="159"/>
      <c r="H780" s="1420"/>
      <c r="I780" s="158"/>
      <c r="J780" s="159"/>
      <c r="K780" s="1420"/>
      <c r="L780" s="295">
        <f t="shared" si="173"/>
        <v>0</v>
      </c>
      <c r="M780" s="12">
        <f t="shared" si="169"/>
      </c>
      <c r="N780" s="13"/>
    </row>
    <row r="781" spans="1:14" ht="30">
      <c r="A781" s="10"/>
      <c r="B781" s="291"/>
      <c r="C781" s="304">
        <v>588</v>
      </c>
      <c r="D781" s="305" t="s">
        <v>868</v>
      </c>
      <c r="E781" s="295">
        <f>F781+G781+H781</f>
        <v>0</v>
      </c>
      <c r="F781" s="488">
        <v>0</v>
      </c>
      <c r="G781" s="489">
        <v>0</v>
      </c>
      <c r="H781" s="160">
        <v>0</v>
      </c>
      <c r="I781" s="488">
        <v>0</v>
      </c>
      <c r="J781" s="489">
        <v>0</v>
      </c>
      <c r="K781" s="160">
        <v>0</v>
      </c>
      <c r="L781" s="295">
        <f>I781+J781+K781</f>
        <v>0</v>
      </c>
      <c r="M781" s="12">
        <f t="shared" si="169"/>
      </c>
      <c r="N781" s="13"/>
    </row>
    <row r="782" spans="1:14" ht="31.5">
      <c r="A782" s="10"/>
      <c r="B782" s="291"/>
      <c r="C782" s="308">
        <v>590</v>
      </c>
      <c r="D782" s="309" t="s">
        <v>196</v>
      </c>
      <c r="E782" s="287">
        <f t="shared" si="172"/>
        <v>0</v>
      </c>
      <c r="F782" s="173"/>
      <c r="G782" s="174"/>
      <c r="H782" s="1421"/>
      <c r="I782" s="173"/>
      <c r="J782" s="174"/>
      <c r="K782" s="1421"/>
      <c r="L782" s="287">
        <f t="shared" si="173"/>
        <v>0</v>
      </c>
      <c r="M782" s="12">
        <f t="shared" si="169"/>
      </c>
      <c r="N782" s="13"/>
    </row>
    <row r="783" spans="1:14" ht="15.75">
      <c r="A783" s="22">
        <v>5</v>
      </c>
      <c r="B783" s="272">
        <v>800</v>
      </c>
      <c r="C783" s="1812" t="s">
        <v>197</v>
      </c>
      <c r="D783" s="1813"/>
      <c r="E783" s="310">
        <f t="shared" si="172"/>
        <v>0</v>
      </c>
      <c r="F783" s="1422"/>
      <c r="G783" s="1423"/>
      <c r="H783" s="1424"/>
      <c r="I783" s="1422"/>
      <c r="J783" s="1423"/>
      <c r="K783" s="1424"/>
      <c r="L783" s="310">
        <f t="shared" si="173"/>
        <v>0</v>
      </c>
      <c r="M783" s="12">
        <f t="shared" si="169"/>
      </c>
      <c r="N783" s="13"/>
    </row>
    <row r="784" spans="1:14" ht="15.75">
      <c r="A784" s="23">
        <v>10</v>
      </c>
      <c r="B784" s="272">
        <v>1000</v>
      </c>
      <c r="C784" s="1814" t="s">
        <v>198</v>
      </c>
      <c r="D784" s="1815"/>
      <c r="E784" s="310">
        <f aca="true" t="shared" si="174" ref="E784:L784">SUM(E785:E801)</f>
        <v>0</v>
      </c>
      <c r="F784" s="274">
        <f t="shared" si="174"/>
        <v>0</v>
      </c>
      <c r="G784" s="275">
        <f t="shared" si="174"/>
        <v>0</v>
      </c>
      <c r="H784" s="276">
        <f>SUM(H785:H801)</f>
        <v>0</v>
      </c>
      <c r="I784" s="274">
        <f t="shared" si="174"/>
        <v>0</v>
      </c>
      <c r="J784" s="275">
        <f t="shared" si="174"/>
        <v>15600</v>
      </c>
      <c r="K784" s="276">
        <f t="shared" si="174"/>
        <v>0</v>
      </c>
      <c r="L784" s="310">
        <f t="shared" si="174"/>
        <v>15600</v>
      </c>
      <c r="M784" s="12">
        <f t="shared" si="169"/>
        <v>1</v>
      </c>
      <c r="N784" s="13"/>
    </row>
    <row r="785" spans="1:14" ht="15.75">
      <c r="A785" s="23">
        <v>15</v>
      </c>
      <c r="B785" s="292"/>
      <c r="C785" s="279">
        <v>1011</v>
      </c>
      <c r="D785" s="311" t="s">
        <v>199</v>
      </c>
      <c r="E785" s="281">
        <f aca="true" t="shared" si="175" ref="E785:E801">F785+G785+H785</f>
        <v>0</v>
      </c>
      <c r="F785" s="152"/>
      <c r="G785" s="153"/>
      <c r="H785" s="1418"/>
      <c r="I785" s="152"/>
      <c r="J785" s="153"/>
      <c r="K785" s="1418"/>
      <c r="L785" s="281">
        <f aca="true" t="shared" si="176" ref="L785:L801">I785+J785+K785</f>
        <v>0</v>
      </c>
      <c r="M785" s="12">
        <f t="shared" si="169"/>
      </c>
      <c r="N785" s="13"/>
    </row>
    <row r="786" spans="1:14" ht="15.75">
      <c r="A786" s="22">
        <v>35</v>
      </c>
      <c r="B786" s="292"/>
      <c r="C786" s="293">
        <v>1012</v>
      </c>
      <c r="D786" s="294" t="s">
        <v>200</v>
      </c>
      <c r="E786" s="295">
        <f t="shared" si="175"/>
        <v>0</v>
      </c>
      <c r="F786" s="158"/>
      <c r="G786" s="159"/>
      <c r="H786" s="1420"/>
      <c r="I786" s="158"/>
      <c r="J786" s="159"/>
      <c r="K786" s="1420"/>
      <c r="L786" s="295">
        <f t="shared" si="176"/>
        <v>0</v>
      </c>
      <c r="M786" s="12">
        <f t="shared" si="169"/>
      </c>
      <c r="N786" s="13"/>
    </row>
    <row r="787" spans="1:14" ht="15.75">
      <c r="A787" s="23">
        <v>40</v>
      </c>
      <c r="B787" s="292"/>
      <c r="C787" s="293">
        <v>1013</v>
      </c>
      <c r="D787" s="294" t="s">
        <v>201</v>
      </c>
      <c r="E787" s="295">
        <f t="shared" si="175"/>
        <v>0</v>
      </c>
      <c r="F787" s="158"/>
      <c r="G787" s="159"/>
      <c r="H787" s="1420"/>
      <c r="I787" s="158"/>
      <c r="J787" s="159"/>
      <c r="K787" s="1420"/>
      <c r="L787" s="295">
        <f t="shared" si="176"/>
        <v>0</v>
      </c>
      <c r="M787" s="12">
        <f t="shared" si="169"/>
      </c>
      <c r="N787" s="13"/>
    </row>
    <row r="788" spans="1:14" ht="15.75">
      <c r="A788" s="23">
        <v>45</v>
      </c>
      <c r="B788" s="292"/>
      <c r="C788" s="293">
        <v>1014</v>
      </c>
      <c r="D788" s="294" t="s">
        <v>202</v>
      </c>
      <c r="E788" s="295">
        <f t="shared" si="175"/>
        <v>0</v>
      </c>
      <c r="F788" s="158"/>
      <c r="G788" s="159"/>
      <c r="H788" s="1420"/>
      <c r="I788" s="158"/>
      <c r="J788" s="159"/>
      <c r="K788" s="1420"/>
      <c r="L788" s="295">
        <f t="shared" si="176"/>
        <v>0</v>
      </c>
      <c r="M788" s="12">
        <f t="shared" si="169"/>
      </c>
      <c r="N788" s="13"/>
    </row>
    <row r="789" spans="1:14" ht="15.75">
      <c r="A789" s="23">
        <v>50</v>
      </c>
      <c r="B789" s="292"/>
      <c r="C789" s="293">
        <v>1015</v>
      </c>
      <c r="D789" s="294" t="s">
        <v>203</v>
      </c>
      <c r="E789" s="295">
        <f t="shared" si="175"/>
        <v>0</v>
      </c>
      <c r="F789" s="158"/>
      <c r="G789" s="159"/>
      <c r="H789" s="1420"/>
      <c r="I789" s="158"/>
      <c r="J789" s="159"/>
      <c r="K789" s="1420"/>
      <c r="L789" s="295">
        <f t="shared" si="176"/>
        <v>0</v>
      </c>
      <c r="M789" s="12">
        <f t="shared" si="169"/>
      </c>
      <c r="N789" s="13"/>
    </row>
    <row r="790" spans="1:14" ht="15.75">
      <c r="A790" s="23">
        <v>55</v>
      </c>
      <c r="B790" s="292"/>
      <c r="C790" s="312">
        <v>1016</v>
      </c>
      <c r="D790" s="313" t="s">
        <v>204</v>
      </c>
      <c r="E790" s="314">
        <f t="shared" si="175"/>
        <v>0</v>
      </c>
      <c r="F790" s="164"/>
      <c r="G790" s="165"/>
      <c r="H790" s="1419"/>
      <c r="I790" s="164"/>
      <c r="J790" s="165"/>
      <c r="K790" s="1419"/>
      <c r="L790" s="314">
        <f t="shared" si="176"/>
        <v>0</v>
      </c>
      <c r="M790" s="12">
        <f t="shared" si="169"/>
      </c>
      <c r="N790" s="13"/>
    </row>
    <row r="791" spans="1:14" ht="15.75">
      <c r="A791" s="23">
        <v>60</v>
      </c>
      <c r="B791" s="278"/>
      <c r="C791" s="318">
        <v>1020</v>
      </c>
      <c r="D791" s="319" t="s">
        <v>205</v>
      </c>
      <c r="E791" s="320">
        <f t="shared" si="175"/>
        <v>0</v>
      </c>
      <c r="F791" s="454"/>
      <c r="G791" s="455"/>
      <c r="H791" s="1428"/>
      <c r="I791" s="454"/>
      <c r="J791" s="455">
        <v>15600</v>
      </c>
      <c r="K791" s="1428"/>
      <c r="L791" s="320">
        <f t="shared" si="176"/>
        <v>15600</v>
      </c>
      <c r="M791" s="12">
        <f t="shared" si="169"/>
        <v>1</v>
      </c>
      <c r="N791" s="13"/>
    </row>
    <row r="792" spans="1:14" ht="15.75">
      <c r="A792" s="22">
        <v>65</v>
      </c>
      <c r="B792" s="292"/>
      <c r="C792" s="324">
        <v>1030</v>
      </c>
      <c r="D792" s="325" t="s">
        <v>206</v>
      </c>
      <c r="E792" s="326">
        <f t="shared" si="175"/>
        <v>0</v>
      </c>
      <c r="F792" s="449"/>
      <c r="G792" s="450"/>
      <c r="H792" s="1425"/>
      <c r="I792" s="449"/>
      <c r="J792" s="450"/>
      <c r="K792" s="1425"/>
      <c r="L792" s="326">
        <f t="shared" si="176"/>
        <v>0</v>
      </c>
      <c r="M792" s="12">
        <f t="shared" si="169"/>
      </c>
      <c r="N792" s="13"/>
    </row>
    <row r="793" spans="1:14" ht="15.75">
      <c r="A793" s="23">
        <v>70</v>
      </c>
      <c r="B793" s="292"/>
      <c r="C793" s="318">
        <v>1051</v>
      </c>
      <c r="D793" s="331" t="s">
        <v>207</v>
      </c>
      <c r="E793" s="320">
        <f t="shared" si="175"/>
        <v>0</v>
      </c>
      <c r="F793" s="454"/>
      <c r="G793" s="455"/>
      <c r="H793" s="1428"/>
      <c r="I793" s="454"/>
      <c r="J793" s="455"/>
      <c r="K793" s="1428"/>
      <c r="L793" s="320">
        <f t="shared" si="176"/>
        <v>0</v>
      </c>
      <c r="M793" s="12">
        <f t="shared" si="169"/>
      </c>
      <c r="N793" s="13"/>
    </row>
    <row r="794" spans="1:14" ht="15.75">
      <c r="A794" s="23">
        <v>75</v>
      </c>
      <c r="B794" s="292"/>
      <c r="C794" s="293">
        <v>1052</v>
      </c>
      <c r="D794" s="294" t="s">
        <v>208</v>
      </c>
      <c r="E794" s="295">
        <f t="shared" si="175"/>
        <v>0</v>
      </c>
      <c r="F794" s="158"/>
      <c r="G794" s="159"/>
      <c r="H794" s="1420"/>
      <c r="I794" s="158"/>
      <c r="J794" s="159"/>
      <c r="K794" s="1420"/>
      <c r="L794" s="295">
        <f t="shared" si="176"/>
        <v>0</v>
      </c>
      <c r="M794" s="12">
        <f t="shared" si="169"/>
      </c>
      <c r="N794" s="13"/>
    </row>
    <row r="795" spans="1:14" ht="15.75">
      <c r="A795" s="23">
        <v>80</v>
      </c>
      <c r="B795" s="292"/>
      <c r="C795" s="324">
        <v>1053</v>
      </c>
      <c r="D795" s="325" t="s">
        <v>869</v>
      </c>
      <c r="E795" s="326">
        <f t="shared" si="175"/>
        <v>0</v>
      </c>
      <c r="F795" s="449"/>
      <c r="G795" s="450"/>
      <c r="H795" s="1425"/>
      <c r="I795" s="449"/>
      <c r="J795" s="450"/>
      <c r="K795" s="1425"/>
      <c r="L795" s="326">
        <f t="shared" si="176"/>
        <v>0</v>
      </c>
      <c r="M795" s="12">
        <f t="shared" si="169"/>
      </c>
      <c r="N795" s="13"/>
    </row>
    <row r="796" spans="1:14" ht="15.75">
      <c r="A796" s="23">
        <v>80</v>
      </c>
      <c r="B796" s="292"/>
      <c r="C796" s="318">
        <v>1062</v>
      </c>
      <c r="D796" s="319" t="s">
        <v>209</v>
      </c>
      <c r="E796" s="320">
        <f t="shared" si="175"/>
        <v>0</v>
      </c>
      <c r="F796" s="454"/>
      <c r="G796" s="455"/>
      <c r="H796" s="1428"/>
      <c r="I796" s="454"/>
      <c r="J796" s="455"/>
      <c r="K796" s="1428"/>
      <c r="L796" s="320">
        <f t="shared" si="176"/>
        <v>0</v>
      </c>
      <c r="M796" s="12">
        <f t="shared" si="169"/>
      </c>
      <c r="N796" s="13"/>
    </row>
    <row r="797" spans="1:14" ht="15.75">
      <c r="A797" s="23">
        <v>85</v>
      </c>
      <c r="B797" s="292"/>
      <c r="C797" s="324">
        <v>1063</v>
      </c>
      <c r="D797" s="332" t="s">
        <v>796</v>
      </c>
      <c r="E797" s="326">
        <f t="shared" si="175"/>
        <v>0</v>
      </c>
      <c r="F797" s="449"/>
      <c r="G797" s="450"/>
      <c r="H797" s="1425"/>
      <c r="I797" s="449"/>
      <c r="J797" s="450"/>
      <c r="K797" s="1425"/>
      <c r="L797" s="326">
        <f t="shared" si="176"/>
        <v>0</v>
      </c>
      <c r="M797" s="12">
        <f t="shared" si="169"/>
      </c>
      <c r="N797" s="13"/>
    </row>
    <row r="798" spans="1:14" ht="15.75">
      <c r="A798" s="23">
        <v>90</v>
      </c>
      <c r="B798" s="292"/>
      <c r="C798" s="333">
        <v>1069</v>
      </c>
      <c r="D798" s="334" t="s">
        <v>210</v>
      </c>
      <c r="E798" s="335">
        <f t="shared" si="175"/>
        <v>0</v>
      </c>
      <c r="F798" s="600"/>
      <c r="G798" s="601"/>
      <c r="H798" s="1427"/>
      <c r="I798" s="600"/>
      <c r="J798" s="601"/>
      <c r="K798" s="1427"/>
      <c r="L798" s="335">
        <f t="shared" si="176"/>
        <v>0</v>
      </c>
      <c r="M798" s="12">
        <f t="shared" si="169"/>
      </c>
      <c r="N798" s="13"/>
    </row>
    <row r="799" spans="1:14" ht="15.75">
      <c r="A799" s="23">
        <v>90</v>
      </c>
      <c r="B799" s="278"/>
      <c r="C799" s="318">
        <v>1091</v>
      </c>
      <c r="D799" s="331" t="s">
        <v>905</v>
      </c>
      <c r="E799" s="320">
        <f t="shared" si="175"/>
        <v>0</v>
      </c>
      <c r="F799" s="454"/>
      <c r="G799" s="455"/>
      <c r="H799" s="1428"/>
      <c r="I799" s="454"/>
      <c r="J799" s="455"/>
      <c r="K799" s="1428"/>
      <c r="L799" s="320">
        <f t="shared" si="176"/>
        <v>0</v>
      </c>
      <c r="M799" s="12">
        <f t="shared" si="169"/>
      </c>
      <c r="N799" s="13"/>
    </row>
    <row r="800" spans="1:14" ht="15.75">
      <c r="A800" s="22">
        <v>115</v>
      </c>
      <c r="B800" s="292"/>
      <c r="C800" s="293">
        <v>1092</v>
      </c>
      <c r="D800" s="294" t="s">
        <v>302</v>
      </c>
      <c r="E800" s="295">
        <f t="shared" si="175"/>
        <v>0</v>
      </c>
      <c r="F800" s="158"/>
      <c r="G800" s="159"/>
      <c r="H800" s="1420"/>
      <c r="I800" s="158"/>
      <c r="J800" s="159"/>
      <c r="K800" s="1420"/>
      <c r="L800" s="295">
        <f t="shared" si="176"/>
        <v>0</v>
      </c>
      <c r="M800" s="12">
        <f t="shared" si="169"/>
      </c>
      <c r="N800" s="13"/>
    </row>
    <row r="801" spans="1:14" ht="15.75">
      <c r="A801" s="22">
        <v>125</v>
      </c>
      <c r="B801" s="292"/>
      <c r="C801" s="285">
        <v>1098</v>
      </c>
      <c r="D801" s="339" t="s">
        <v>211</v>
      </c>
      <c r="E801" s="287">
        <f t="shared" si="175"/>
        <v>0</v>
      </c>
      <c r="F801" s="173"/>
      <c r="G801" s="174"/>
      <c r="H801" s="1421"/>
      <c r="I801" s="173"/>
      <c r="J801" s="174"/>
      <c r="K801" s="1421"/>
      <c r="L801" s="287">
        <f t="shared" si="176"/>
        <v>0</v>
      </c>
      <c r="M801" s="12">
        <f t="shared" si="169"/>
      </c>
      <c r="N801" s="13"/>
    </row>
    <row r="802" spans="1:14" ht="15.75">
      <c r="A802" s="23">
        <v>130</v>
      </c>
      <c r="B802" s="272">
        <v>1900</v>
      </c>
      <c r="C802" s="1808" t="s">
        <v>269</v>
      </c>
      <c r="D802" s="1809"/>
      <c r="E802" s="310">
        <f aca="true" t="shared" si="177" ref="E802:L802">SUM(E803:E805)</f>
        <v>0</v>
      </c>
      <c r="F802" s="274">
        <f t="shared" si="177"/>
        <v>0</v>
      </c>
      <c r="G802" s="275">
        <f t="shared" si="177"/>
        <v>0</v>
      </c>
      <c r="H802" s="276">
        <f>SUM(H803:H805)</f>
        <v>0</v>
      </c>
      <c r="I802" s="274">
        <f t="shared" si="177"/>
        <v>0</v>
      </c>
      <c r="J802" s="275">
        <f t="shared" si="177"/>
        <v>0</v>
      </c>
      <c r="K802" s="276">
        <f t="shared" si="177"/>
        <v>0</v>
      </c>
      <c r="L802" s="310">
        <f t="shared" si="177"/>
        <v>0</v>
      </c>
      <c r="M802" s="12">
        <f t="shared" si="169"/>
      </c>
      <c r="N802" s="13"/>
    </row>
    <row r="803" spans="1:14" ht="31.5">
      <c r="A803" s="23">
        <v>135</v>
      </c>
      <c r="B803" s="292"/>
      <c r="C803" s="279">
        <v>1901</v>
      </c>
      <c r="D803" s="340" t="s">
        <v>906</v>
      </c>
      <c r="E803" s="281">
        <f>F803+G803+H803</f>
        <v>0</v>
      </c>
      <c r="F803" s="152"/>
      <c r="G803" s="153"/>
      <c r="H803" s="1418"/>
      <c r="I803" s="152"/>
      <c r="J803" s="153"/>
      <c r="K803" s="1418"/>
      <c r="L803" s="281">
        <f>I803+J803+K803</f>
        <v>0</v>
      </c>
      <c r="M803" s="12">
        <f t="shared" si="169"/>
      </c>
      <c r="N803" s="13"/>
    </row>
    <row r="804" spans="1:14" ht="31.5">
      <c r="A804" s="23">
        <v>140</v>
      </c>
      <c r="B804" s="341"/>
      <c r="C804" s="293">
        <v>1981</v>
      </c>
      <c r="D804" s="342" t="s">
        <v>907</v>
      </c>
      <c r="E804" s="295">
        <f>F804+G804+H804</f>
        <v>0</v>
      </c>
      <c r="F804" s="158"/>
      <c r="G804" s="159"/>
      <c r="H804" s="1420"/>
      <c r="I804" s="158"/>
      <c r="J804" s="159"/>
      <c r="K804" s="1420"/>
      <c r="L804" s="295">
        <f>I804+J804+K804</f>
        <v>0</v>
      </c>
      <c r="M804" s="12">
        <f t="shared" si="169"/>
      </c>
      <c r="N804" s="13"/>
    </row>
    <row r="805" spans="1:14" ht="31.5">
      <c r="A805" s="23">
        <v>145</v>
      </c>
      <c r="B805" s="292"/>
      <c r="C805" s="285">
        <v>1991</v>
      </c>
      <c r="D805" s="343" t="s">
        <v>908</v>
      </c>
      <c r="E805" s="287">
        <f>F805+G805+H805</f>
        <v>0</v>
      </c>
      <c r="F805" s="173"/>
      <c r="G805" s="174"/>
      <c r="H805" s="1421"/>
      <c r="I805" s="173"/>
      <c r="J805" s="174"/>
      <c r="K805" s="1421"/>
      <c r="L805" s="287">
        <f>I805+J805+K805</f>
        <v>0</v>
      </c>
      <c r="M805" s="12">
        <f t="shared" si="169"/>
      </c>
      <c r="N805" s="13"/>
    </row>
    <row r="806" spans="1:14" ht="15.75">
      <c r="A806" s="23">
        <v>150</v>
      </c>
      <c r="B806" s="272">
        <v>2100</v>
      </c>
      <c r="C806" s="1808" t="s">
        <v>717</v>
      </c>
      <c r="D806" s="1809"/>
      <c r="E806" s="310">
        <f aca="true" t="shared" si="178" ref="E806:L806">SUM(E807:E811)</f>
        <v>0</v>
      </c>
      <c r="F806" s="274">
        <f t="shared" si="178"/>
        <v>0</v>
      </c>
      <c r="G806" s="275">
        <f t="shared" si="178"/>
        <v>0</v>
      </c>
      <c r="H806" s="276">
        <f>SUM(H807:H811)</f>
        <v>0</v>
      </c>
      <c r="I806" s="274">
        <f t="shared" si="178"/>
        <v>0</v>
      </c>
      <c r="J806" s="275">
        <f t="shared" si="178"/>
        <v>0</v>
      </c>
      <c r="K806" s="276">
        <f t="shared" si="178"/>
        <v>0</v>
      </c>
      <c r="L806" s="310">
        <f t="shared" si="178"/>
        <v>0</v>
      </c>
      <c r="M806" s="12">
        <f t="shared" si="169"/>
      </c>
      <c r="N806" s="13"/>
    </row>
    <row r="807" spans="1:14" ht="15.75">
      <c r="A807" s="23">
        <v>155</v>
      </c>
      <c r="B807" s="292"/>
      <c r="C807" s="279">
        <v>2110</v>
      </c>
      <c r="D807" s="344" t="s">
        <v>212</v>
      </c>
      <c r="E807" s="281">
        <f>F807+G807+H807</f>
        <v>0</v>
      </c>
      <c r="F807" s="152"/>
      <c r="G807" s="153"/>
      <c r="H807" s="1418"/>
      <c r="I807" s="152"/>
      <c r="J807" s="153"/>
      <c r="K807" s="1418"/>
      <c r="L807" s="281">
        <f>I807+J807+K807</f>
        <v>0</v>
      </c>
      <c r="M807" s="12">
        <f t="shared" si="169"/>
      </c>
      <c r="N807" s="13"/>
    </row>
    <row r="808" spans="1:14" ht="15.75">
      <c r="A808" s="23">
        <v>160</v>
      </c>
      <c r="B808" s="341"/>
      <c r="C808" s="293">
        <v>2120</v>
      </c>
      <c r="D808" s="300" t="s">
        <v>213</v>
      </c>
      <c r="E808" s="295">
        <f>F808+G808+H808</f>
        <v>0</v>
      </c>
      <c r="F808" s="158"/>
      <c r="G808" s="159"/>
      <c r="H808" s="1420"/>
      <c r="I808" s="158"/>
      <c r="J808" s="159"/>
      <c r="K808" s="1420"/>
      <c r="L808" s="295">
        <f>I808+J808+K808</f>
        <v>0</v>
      </c>
      <c r="M808" s="12">
        <f t="shared" si="169"/>
      </c>
      <c r="N808" s="13"/>
    </row>
    <row r="809" spans="1:14" ht="15.75">
      <c r="A809" s="23">
        <v>165</v>
      </c>
      <c r="B809" s="341"/>
      <c r="C809" s="293">
        <v>2125</v>
      </c>
      <c r="D809" s="300" t="s">
        <v>214</v>
      </c>
      <c r="E809" s="295">
        <f>F809+G809+H809</f>
        <v>0</v>
      </c>
      <c r="F809" s="488">
        <v>0</v>
      </c>
      <c r="G809" s="489">
        <v>0</v>
      </c>
      <c r="H809" s="160">
        <v>0</v>
      </c>
      <c r="I809" s="488">
        <v>0</v>
      </c>
      <c r="J809" s="489">
        <v>0</v>
      </c>
      <c r="K809" s="160">
        <v>0</v>
      </c>
      <c r="L809" s="295">
        <f>I809+J809+K809</f>
        <v>0</v>
      </c>
      <c r="M809" s="12">
        <f t="shared" si="169"/>
      </c>
      <c r="N809" s="13"/>
    </row>
    <row r="810" spans="1:14" ht="15.75">
      <c r="A810" s="23">
        <v>175</v>
      </c>
      <c r="B810" s="291"/>
      <c r="C810" s="293">
        <v>2140</v>
      </c>
      <c r="D810" s="300" t="s">
        <v>215</v>
      </c>
      <c r="E810" s="295">
        <f>F810+G810+H810</f>
        <v>0</v>
      </c>
      <c r="F810" s="488">
        <v>0</v>
      </c>
      <c r="G810" s="489">
        <v>0</v>
      </c>
      <c r="H810" s="160">
        <v>0</v>
      </c>
      <c r="I810" s="488">
        <v>0</v>
      </c>
      <c r="J810" s="489">
        <v>0</v>
      </c>
      <c r="K810" s="160">
        <v>0</v>
      </c>
      <c r="L810" s="295">
        <f>I810+J810+K810</f>
        <v>0</v>
      </c>
      <c r="M810" s="12">
        <f t="shared" si="169"/>
      </c>
      <c r="N810" s="13"/>
    </row>
    <row r="811" spans="1:14" ht="15.75">
      <c r="A811" s="23">
        <v>180</v>
      </c>
      <c r="B811" s="292"/>
      <c r="C811" s="285">
        <v>2190</v>
      </c>
      <c r="D811" s="345" t="s">
        <v>216</v>
      </c>
      <c r="E811" s="287">
        <f>F811+G811+H811</f>
        <v>0</v>
      </c>
      <c r="F811" s="173"/>
      <c r="G811" s="174"/>
      <c r="H811" s="1421"/>
      <c r="I811" s="173"/>
      <c r="J811" s="174"/>
      <c r="K811" s="1421"/>
      <c r="L811" s="287">
        <f>I811+J811+K811</f>
        <v>0</v>
      </c>
      <c r="M811" s="12">
        <f t="shared" si="169"/>
      </c>
      <c r="N811" s="13"/>
    </row>
    <row r="812" spans="1:14" ht="15.75">
      <c r="A812" s="23">
        <v>185</v>
      </c>
      <c r="B812" s="272">
        <v>2200</v>
      </c>
      <c r="C812" s="1808" t="s">
        <v>217</v>
      </c>
      <c r="D812" s="1809"/>
      <c r="E812" s="310">
        <f aca="true" t="shared" si="179" ref="E812:L812">SUM(E813:E814)</f>
        <v>0</v>
      </c>
      <c r="F812" s="274">
        <f t="shared" si="179"/>
        <v>0</v>
      </c>
      <c r="G812" s="275">
        <f t="shared" si="179"/>
        <v>0</v>
      </c>
      <c r="H812" s="276">
        <f>SUM(H813:H814)</f>
        <v>0</v>
      </c>
      <c r="I812" s="274">
        <f t="shared" si="179"/>
        <v>0</v>
      </c>
      <c r="J812" s="275">
        <f t="shared" si="179"/>
        <v>0</v>
      </c>
      <c r="K812" s="276">
        <f t="shared" si="179"/>
        <v>0</v>
      </c>
      <c r="L812" s="310">
        <f t="shared" si="179"/>
        <v>0</v>
      </c>
      <c r="M812" s="12">
        <f t="shared" si="169"/>
      </c>
      <c r="N812" s="13"/>
    </row>
    <row r="813" spans="1:14" ht="15.75">
      <c r="A813" s="23">
        <v>190</v>
      </c>
      <c r="B813" s="292"/>
      <c r="C813" s="279">
        <v>2221</v>
      </c>
      <c r="D813" s="280" t="s">
        <v>303</v>
      </c>
      <c r="E813" s="281">
        <f aca="true" t="shared" si="180" ref="E813:E818">F813+G813+H813</f>
        <v>0</v>
      </c>
      <c r="F813" s="152"/>
      <c r="G813" s="153"/>
      <c r="H813" s="1418"/>
      <c r="I813" s="152"/>
      <c r="J813" s="153"/>
      <c r="K813" s="1418"/>
      <c r="L813" s="281">
        <f aca="true" t="shared" si="181" ref="L813:L818">I813+J813+K813</f>
        <v>0</v>
      </c>
      <c r="M813" s="12">
        <f t="shared" si="169"/>
      </c>
      <c r="N813" s="13"/>
    </row>
    <row r="814" spans="1:14" ht="15.75">
      <c r="A814" s="23">
        <v>200</v>
      </c>
      <c r="B814" s="292"/>
      <c r="C814" s="285">
        <v>2224</v>
      </c>
      <c r="D814" s="286" t="s">
        <v>218</v>
      </c>
      <c r="E814" s="287">
        <f t="shared" si="180"/>
        <v>0</v>
      </c>
      <c r="F814" s="173"/>
      <c r="G814" s="174"/>
      <c r="H814" s="1421"/>
      <c r="I814" s="173"/>
      <c r="J814" s="174"/>
      <c r="K814" s="1421"/>
      <c r="L814" s="287">
        <f t="shared" si="181"/>
        <v>0</v>
      </c>
      <c r="M814" s="12">
        <f t="shared" si="169"/>
      </c>
      <c r="N814" s="13"/>
    </row>
    <row r="815" spans="1:14" ht="15.75">
      <c r="A815" s="23">
        <v>200</v>
      </c>
      <c r="B815" s="272">
        <v>2500</v>
      </c>
      <c r="C815" s="1808" t="s">
        <v>219</v>
      </c>
      <c r="D815" s="1809"/>
      <c r="E815" s="310">
        <f t="shared" si="180"/>
        <v>0</v>
      </c>
      <c r="F815" s="1422"/>
      <c r="G815" s="1423"/>
      <c r="H815" s="1424"/>
      <c r="I815" s="1422"/>
      <c r="J815" s="1423"/>
      <c r="K815" s="1424"/>
      <c r="L815" s="310">
        <f t="shared" si="181"/>
        <v>0</v>
      </c>
      <c r="M815" s="12">
        <f t="shared" si="169"/>
      </c>
      <c r="N815" s="13"/>
    </row>
    <row r="816" spans="1:14" ht="15.75">
      <c r="A816" s="23">
        <v>205</v>
      </c>
      <c r="B816" s="272">
        <v>2600</v>
      </c>
      <c r="C816" s="1810" t="s">
        <v>220</v>
      </c>
      <c r="D816" s="1811"/>
      <c r="E816" s="310">
        <f t="shared" si="180"/>
        <v>0</v>
      </c>
      <c r="F816" s="1422"/>
      <c r="G816" s="1423"/>
      <c r="H816" s="1424"/>
      <c r="I816" s="1422"/>
      <c r="J816" s="1423"/>
      <c r="K816" s="1424"/>
      <c r="L816" s="310">
        <f t="shared" si="181"/>
        <v>0</v>
      </c>
      <c r="M816" s="12">
        <f t="shared" si="169"/>
      </c>
      <c r="N816" s="13"/>
    </row>
    <row r="817" spans="1:14" ht="15.75">
      <c r="A817" s="23">
        <v>210</v>
      </c>
      <c r="B817" s="272">
        <v>2700</v>
      </c>
      <c r="C817" s="1810" t="s">
        <v>221</v>
      </c>
      <c r="D817" s="1811"/>
      <c r="E817" s="310">
        <f t="shared" si="180"/>
        <v>0</v>
      </c>
      <c r="F817" s="1422"/>
      <c r="G817" s="1423"/>
      <c r="H817" s="1424"/>
      <c r="I817" s="1422"/>
      <c r="J817" s="1423"/>
      <c r="K817" s="1424"/>
      <c r="L817" s="310">
        <f t="shared" si="181"/>
        <v>0</v>
      </c>
      <c r="M817" s="12">
        <f t="shared" si="169"/>
      </c>
      <c r="N817" s="13"/>
    </row>
    <row r="818" spans="1:14" ht="36" customHeight="1">
      <c r="A818" s="23">
        <v>215</v>
      </c>
      <c r="B818" s="272">
        <v>2800</v>
      </c>
      <c r="C818" s="1810" t="s">
        <v>1655</v>
      </c>
      <c r="D818" s="1811"/>
      <c r="E818" s="310">
        <f t="shared" si="180"/>
        <v>0</v>
      </c>
      <c r="F818" s="1422"/>
      <c r="G818" s="1423"/>
      <c r="H818" s="1424"/>
      <c r="I818" s="1422"/>
      <c r="J818" s="1423"/>
      <c r="K818" s="1424"/>
      <c r="L818" s="310">
        <f t="shared" si="181"/>
        <v>0</v>
      </c>
      <c r="M818" s="12">
        <f t="shared" si="169"/>
      </c>
      <c r="N818" s="13"/>
    </row>
    <row r="819" spans="1:14" ht="15.75">
      <c r="A819" s="22">
        <v>220</v>
      </c>
      <c r="B819" s="272">
        <v>2900</v>
      </c>
      <c r="C819" s="1808" t="s">
        <v>222</v>
      </c>
      <c r="D819" s="1809"/>
      <c r="E819" s="310">
        <f>SUM(E820:E827)</f>
        <v>0</v>
      </c>
      <c r="F819" s="274">
        <f>SUM(F820:F827)</f>
        <v>0</v>
      </c>
      <c r="G819" s="274">
        <f aca="true" t="shared" si="182" ref="G819:L819">SUM(G820:G827)</f>
        <v>0</v>
      </c>
      <c r="H819" s="274">
        <f t="shared" si="182"/>
        <v>0</v>
      </c>
      <c r="I819" s="274">
        <f t="shared" si="182"/>
        <v>0</v>
      </c>
      <c r="J819" s="274">
        <f t="shared" si="182"/>
        <v>0</v>
      </c>
      <c r="K819" s="274">
        <f t="shared" si="182"/>
        <v>0</v>
      </c>
      <c r="L819" s="274">
        <f t="shared" si="182"/>
        <v>0</v>
      </c>
      <c r="M819" s="12">
        <f t="shared" si="169"/>
      </c>
      <c r="N819" s="13"/>
    </row>
    <row r="820" spans="1:14" ht="15.75">
      <c r="A820" s="23">
        <v>225</v>
      </c>
      <c r="B820" s="346"/>
      <c r="C820" s="279">
        <v>2910</v>
      </c>
      <c r="D820" s="347" t="s">
        <v>1947</v>
      </c>
      <c r="E820" s="281">
        <f>F820+G820+H820</f>
        <v>0</v>
      </c>
      <c r="F820" s="152"/>
      <c r="G820" s="153"/>
      <c r="H820" s="1418"/>
      <c r="I820" s="152"/>
      <c r="J820" s="153"/>
      <c r="K820" s="1418"/>
      <c r="L820" s="281">
        <f>I820+J820+K820</f>
        <v>0</v>
      </c>
      <c r="M820" s="12">
        <f t="shared" si="169"/>
      </c>
      <c r="N820" s="13"/>
    </row>
    <row r="821" spans="1:14" ht="15.75">
      <c r="A821" s="23">
        <v>230</v>
      </c>
      <c r="B821" s="346"/>
      <c r="C821" s="279">
        <v>2920</v>
      </c>
      <c r="D821" s="347" t="s">
        <v>223</v>
      </c>
      <c r="E821" s="281">
        <f aca="true" t="shared" si="183" ref="E821:E827">F821+G821+H821</f>
        <v>0</v>
      </c>
      <c r="F821" s="152"/>
      <c r="G821" s="153"/>
      <c r="H821" s="1418"/>
      <c r="I821" s="152"/>
      <c r="J821" s="153"/>
      <c r="K821" s="1418"/>
      <c r="L821" s="281">
        <f aca="true" t="shared" si="184" ref="L821:L827">I821+J821+K821</f>
        <v>0</v>
      </c>
      <c r="M821" s="12">
        <f t="shared" si="169"/>
      </c>
      <c r="N821" s="13"/>
    </row>
    <row r="822" spans="1:14" ht="31.5">
      <c r="A822" s="23">
        <v>245</v>
      </c>
      <c r="B822" s="346"/>
      <c r="C822" s="324">
        <v>2969</v>
      </c>
      <c r="D822" s="348" t="s">
        <v>224</v>
      </c>
      <c r="E822" s="326">
        <f t="shared" si="183"/>
        <v>0</v>
      </c>
      <c r="F822" s="449"/>
      <c r="G822" s="450"/>
      <c r="H822" s="1425"/>
      <c r="I822" s="449"/>
      <c r="J822" s="450"/>
      <c r="K822" s="1425"/>
      <c r="L822" s="326">
        <f t="shared" si="184"/>
        <v>0</v>
      </c>
      <c r="M822" s="12">
        <f t="shared" si="169"/>
      </c>
      <c r="N822" s="13"/>
    </row>
    <row r="823" spans="1:14" ht="31.5">
      <c r="A823" s="22">
        <v>220</v>
      </c>
      <c r="B823" s="346"/>
      <c r="C823" s="349">
        <v>2970</v>
      </c>
      <c r="D823" s="350" t="s">
        <v>225</v>
      </c>
      <c r="E823" s="351">
        <f t="shared" si="183"/>
        <v>0</v>
      </c>
      <c r="F823" s="636"/>
      <c r="G823" s="637"/>
      <c r="H823" s="1426"/>
      <c r="I823" s="636"/>
      <c r="J823" s="637"/>
      <c r="K823" s="1426"/>
      <c r="L823" s="351">
        <f t="shared" si="184"/>
        <v>0</v>
      </c>
      <c r="M823" s="12">
        <f t="shared" si="169"/>
      </c>
      <c r="N823" s="13"/>
    </row>
    <row r="824" spans="1:14" ht="15.75">
      <c r="A824" s="23">
        <v>225</v>
      </c>
      <c r="B824" s="346"/>
      <c r="C824" s="333">
        <v>2989</v>
      </c>
      <c r="D824" s="355" t="s">
        <v>226</v>
      </c>
      <c r="E824" s="335">
        <f t="shared" si="183"/>
        <v>0</v>
      </c>
      <c r="F824" s="600"/>
      <c r="G824" s="601"/>
      <c r="H824" s="1427"/>
      <c r="I824" s="600"/>
      <c r="J824" s="601"/>
      <c r="K824" s="1427"/>
      <c r="L824" s="335">
        <f t="shared" si="184"/>
        <v>0</v>
      </c>
      <c r="M824" s="12">
        <f t="shared" si="169"/>
      </c>
      <c r="N824" s="13"/>
    </row>
    <row r="825" spans="1:14" ht="15.75">
      <c r="A825" s="23">
        <v>230</v>
      </c>
      <c r="B825" s="292"/>
      <c r="C825" s="318">
        <v>2990</v>
      </c>
      <c r="D825" s="356" t="s">
        <v>1966</v>
      </c>
      <c r="E825" s="320">
        <f>F825+G825+H825</f>
        <v>0</v>
      </c>
      <c r="F825" s="454"/>
      <c r="G825" s="455"/>
      <c r="H825" s="1428"/>
      <c r="I825" s="454"/>
      <c r="J825" s="455"/>
      <c r="K825" s="1428"/>
      <c r="L825" s="320">
        <f>I825+J825+K825</f>
        <v>0</v>
      </c>
      <c r="M825" s="12">
        <f t="shared" si="169"/>
      </c>
      <c r="N825" s="13"/>
    </row>
    <row r="826" spans="1:14" ht="15.75">
      <c r="A826" s="23">
        <v>235</v>
      </c>
      <c r="B826" s="292"/>
      <c r="C826" s="318">
        <v>2991</v>
      </c>
      <c r="D826" s="356" t="s">
        <v>227</v>
      </c>
      <c r="E826" s="320">
        <f t="shared" si="183"/>
        <v>0</v>
      </c>
      <c r="F826" s="454"/>
      <c r="G826" s="455"/>
      <c r="H826" s="1428"/>
      <c r="I826" s="454"/>
      <c r="J826" s="455"/>
      <c r="K826" s="1428"/>
      <c r="L826" s="320">
        <f t="shared" si="184"/>
        <v>0</v>
      </c>
      <c r="M826" s="12">
        <f t="shared" si="169"/>
      </c>
      <c r="N826" s="13"/>
    </row>
    <row r="827" spans="1:14" ht="15.75">
      <c r="A827" s="23">
        <v>240</v>
      </c>
      <c r="B827" s="292"/>
      <c r="C827" s="285">
        <v>2992</v>
      </c>
      <c r="D827" s="357" t="s">
        <v>228</v>
      </c>
      <c r="E827" s="287">
        <f t="shared" si="183"/>
        <v>0</v>
      </c>
      <c r="F827" s="173"/>
      <c r="G827" s="174"/>
      <c r="H827" s="1421"/>
      <c r="I827" s="173"/>
      <c r="J827" s="174"/>
      <c r="K827" s="1421"/>
      <c r="L827" s="287">
        <f t="shared" si="184"/>
        <v>0</v>
      </c>
      <c r="M827" s="12">
        <f t="shared" si="169"/>
      </c>
      <c r="N827" s="13"/>
    </row>
    <row r="828" spans="1:14" ht="15.75">
      <c r="A828" s="23">
        <v>245</v>
      </c>
      <c r="B828" s="272">
        <v>3300</v>
      </c>
      <c r="C828" s="358" t="s">
        <v>1997</v>
      </c>
      <c r="D828" s="1669"/>
      <c r="E828" s="310">
        <f aca="true" t="shared" si="185" ref="E828:L828">SUM(E829:E833)</f>
        <v>0</v>
      </c>
      <c r="F828" s="274">
        <f t="shared" si="185"/>
        <v>0</v>
      </c>
      <c r="G828" s="275">
        <f t="shared" si="185"/>
        <v>0</v>
      </c>
      <c r="H828" s="276">
        <f t="shared" si="185"/>
        <v>0</v>
      </c>
      <c r="I828" s="274">
        <f t="shared" si="185"/>
        <v>0</v>
      </c>
      <c r="J828" s="275">
        <f t="shared" si="185"/>
        <v>0</v>
      </c>
      <c r="K828" s="276">
        <f t="shared" si="185"/>
        <v>0</v>
      </c>
      <c r="L828" s="310">
        <f t="shared" si="185"/>
        <v>0</v>
      </c>
      <c r="M828" s="12">
        <f t="shared" si="169"/>
      </c>
      <c r="N828" s="13"/>
    </row>
    <row r="829" spans="1:14" ht="15.75">
      <c r="A829" s="22">
        <v>250</v>
      </c>
      <c r="B829" s="291"/>
      <c r="C829" s="279">
        <v>3301</v>
      </c>
      <c r="D829" s="359" t="s">
        <v>229</v>
      </c>
      <c r="E829" s="281">
        <f aca="true" t="shared" si="186" ref="E829:E836">F829+G829+H829</f>
        <v>0</v>
      </c>
      <c r="F829" s="486">
        <v>0</v>
      </c>
      <c r="G829" s="487">
        <v>0</v>
      </c>
      <c r="H829" s="154">
        <v>0</v>
      </c>
      <c r="I829" s="486">
        <v>0</v>
      </c>
      <c r="J829" s="487">
        <v>0</v>
      </c>
      <c r="K829" s="154">
        <v>0</v>
      </c>
      <c r="L829" s="281">
        <f aca="true" t="shared" si="187" ref="L829:L836">I829+J829+K829</f>
        <v>0</v>
      </c>
      <c r="M829" s="12">
        <f t="shared" si="169"/>
      </c>
      <c r="N829" s="13"/>
    </row>
    <row r="830" spans="1:14" ht="15.75">
      <c r="A830" s="23">
        <v>255</v>
      </c>
      <c r="B830" s="291"/>
      <c r="C830" s="293">
        <v>3302</v>
      </c>
      <c r="D830" s="360" t="s">
        <v>711</v>
      </c>
      <c r="E830" s="295">
        <f t="shared" si="186"/>
        <v>0</v>
      </c>
      <c r="F830" s="488">
        <v>0</v>
      </c>
      <c r="G830" s="489">
        <v>0</v>
      </c>
      <c r="H830" s="160">
        <v>0</v>
      </c>
      <c r="I830" s="488">
        <v>0</v>
      </c>
      <c r="J830" s="489">
        <v>0</v>
      </c>
      <c r="K830" s="160">
        <v>0</v>
      </c>
      <c r="L830" s="295">
        <f t="shared" si="187"/>
        <v>0</v>
      </c>
      <c r="M830" s="12">
        <f t="shared" si="169"/>
      </c>
      <c r="N830" s="13"/>
    </row>
    <row r="831" spans="1:14" ht="15.75">
      <c r="A831" s="23">
        <v>265</v>
      </c>
      <c r="B831" s="291"/>
      <c r="C831" s="293">
        <v>3304</v>
      </c>
      <c r="D831" s="360" t="s">
        <v>230</v>
      </c>
      <c r="E831" s="295">
        <f t="shared" si="186"/>
        <v>0</v>
      </c>
      <c r="F831" s="488">
        <v>0</v>
      </c>
      <c r="G831" s="489">
        <v>0</v>
      </c>
      <c r="H831" s="160">
        <v>0</v>
      </c>
      <c r="I831" s="488">
        <v>0</v>
      </c>
      <c r="J831" s="489">
        <v>0</v>
      </c>
      <c r="K831" s="160">
        <v>0</v>
      </c>
      <c r="L831" s="295">
        <f t="shared" si="187"/>
        <v>0</v>
      </c>
      <c r="M831" s="12">
        <f t="shared" si="169"/>
      </c>
      <c r="N831" s="13"/>
    </row>
    <row r="832" spans="1:14" ht="30">
      <c r="A832" s="22">
        <v>270</v>
      </c>
      <c r="B832" s="291"/>
      <c r="C832" s="285">
        <v>3306</v>
      </c>
      <c r="D832" s="361" t="s">
        <v>1652</v>
      </c>
      <c r="E832" s="295">
        <f t="shared" si="186"/>
        <v>0</v>
      </c>
      <c r="F832" s="488">
        <v>0</v>
      </c>
      <c r="G832" s="489">
        <v>0</v>
      </c>
      <c r="H832" s="160">
        <v>0</v>
      </c>
      <c r="I832" s="488">
        <v>0</v>
      </c>
      <c r="J832" s="489">
        <v>0</v>
      </c>
      <c r="K832" s="160">
        <v>0</v>
      </c>
      <c r="L832" s="295">
        <f t="shared" si="187"/>
        <v>0</v>
      </c>
      <c r="M832" s="12">
        <f t="shared" si="169"/>
      </c>
      <c r="N832" s="13"/>
    </row>
    <row r="833" spans="1:14" ht="15.75">
      <c r="A833" s="22">
        <v>290</v>
      </c>
      <c r="B833" s="291"/>
      <c r="C833" s="285">
        <v>3307</v>
      </c>
      <c r="D833" s="361" t="s">
        <v>2049</v>
      </c>
      <c r="E833" s="287">
        <f t="shared" si="186"/>
        <v>0</v>
      </c>
      <c r="F833" s="490">
        <v>0</v>
      </c>
      <c r="G833" s="491">
        <v>0</v>
      </c>
      <c r="H833" s="175">
        <v>0</v>
      </c>
      <c r="I833" s="490">
        <v>0</v>
      </c>
      <c r="J833" s="491">
        <v>0</v>
      </c>
      <c r="K833" s="175">
        <v>0</v>
      </c>
      <c r="L833" s="287">
        <f t="shared" si="187"/>
        <v>0</v>
      </c>
      <c r="M833" s="12">
        <f t="shared" si="169"/>
      </c>
      <c r="N833" s="13"/>
    </row>
    <row r="834" spans="1:14" ht="15.75">
      <c r="A834" s="39">
        <v>320</v>
      </c>
      <c r="B834" s="272">
        <v>3900</v>
      </c>
      <c r="C834" s="1808" t="s">
        <v>231</v>
      </c>
      <c r="D834" s="1809"/>
      <c r="E834" s="310">
        <f t="shared" si="186"/>
        <v>0</v>
      </c>
      <c r="F834" s="1470">
        <v>0</v>
      </c>
      <c r="G834" s="1471">
        <v>0</v>
      </c>
      <c r="H834" s="1472">
        <v>0</v>
      </c>
      <c r="I834" s="1470">
        <v>0</v>
      </c>
      <c r="J834" s="1471">
        <v>0</v>
      </c>
      <c r="K834" s="1472">
        <v>0</v>
      </c>
      <c r="L834" s="310">
        <f t="shared" si="187"/>
        <v>0</v>
      </c>
      <c r="M834" s="12">
        <f aca="true" t="shared" si="188" ref="M834:M880">(IF($E834&lt;&gt;0,$M$2,IF($L834&lt;&gt;0,$M$2,"")))</f>
      </c>
      <c r="N834" s="13"/>
    </row>
    <row r="835" spans="1:14" ht="15.75">
      <c r="A835" s="22">
        <v>330</v>
      </c>
      <c r="B835" s="272">
        <v>4000</v>
      </c>
      <c r="C835" s="1808" t="s">
        <v>232</v>
      </c>
      <c r="D835" s="1809"/>
      <c r="E835" s="310">
        <f t="shared" si="186"/>
        <v>0</v>
      </c>
      <c r="F835" s="1422"/>
      <c r="G835" s="1423"/>
      <c r="H835" s="1424"/>
      <c r="I835" s="1422"/>
      <c r="J835" s="1423"/>
      <c r="K835" s="1424"/>
      <c r="L835" s="310">
        <f t="shared" si="187"/>
        <v>0</v>
      </c>
      <c r="M835" s="12">
        <f t="shared" si="188"/>
      </c>
      <c r="N835" s="13"/>
    </row>
    <row r="836" spans="1:14" ht="15.75">
      <c r="A836" s="22">
        <v>350</v>
      </c>
      <c r="B836" s="272">
        <v>4100</v>
      </c>
      <c r="C836" s="1808" t="s">
        <v>233</v>
      </c>
      <c r="D836" s="1809"/>
      <c r="E836" s="310">
        <f t="shared" si="186"/>
        <v>0</v>
      </c>
      <c r="F836" s="1471">
        <v>0</v>
      </c>
      <c r="G836" s="1471">
        <v>0</v>
      </c>
      <c r="H836" s="1472">
        <v>0</v>
      </c>
      <c r="I836" s="1666">
        <v>0</v>
      </c>
      <c r="J836" s="1471">
        <v>0</v>
      </c>
      <c r="K836" s="1471">
        <v>0</v>
      </c>
      <c r="L836" s="310">
        <f t="shared" si="187"/>
        <v>0</v>
      </c>
      <c r="M836" s="12">
        <f t="shared" si="188"/>
      </c>
      <c r="N836" s="13"/>
    </row>
    <row r="837" spans="1:14" ht="15.75">
      <c r="A837" s="23">
        <v>355</v>
      </c>
      <c r="B837" s="272">
        <v>4200</v>
      </c>
      <c r="C837" s="1808" t="s">
        <v>234</v>
      </c>
      <c r="D837" s="1809"/>
      <c r="E837" s="310">
        <f aca="true" t="shared" si="189" ref="E837:L837">SUM(E838:E843)</f>
        <v>0</v>
      </c>
      <c r="F837" s="274">
        <f t="shared" si="189"/>
        <v>0</v>
      </c>
      <c r="G837" s="275">
        <f t="shared" si="189"/>
        <v>0</v>
      </c>
      <c r="H837" s="276">
        <f>SUM(H838:H843)</f>
        <v>0</v>
      </c>
      <c r="I837" s="274">
        <f t="shared" si="189"/>
        <v>0</v>
      </c>
      <c r="J837" s="275">
        <f t="shared" si="189"/>
        <v>0</v>
      </c>
      <c r="K837" s="276">
        <f t="shared" si="189"/>
        <v>0</v>
      </c>
      <c r="L837" s="310">
        <f t="shared" si="189"/>
        <v>0</v>
      </c>
      <c r="M837" s="12">
        <f t="shared" si="188"/>
      </c>
      <c r="N837" s="13"/>
    </row>
    <row r="838" spans="1:14" ht="15.75">
      <c r="A838" s="23">
        <v>355</v>
      </c>
      <c r="B838" s="362"/>
      <c r="C838" s="279">
        <v>4201</v>
      </c>
      <c r="D838" s="280" t="s">
        <v>235</v>
      </c>
      <c r="E838" s="281">
        <f aca="true" t="shared" si="190" ref="E838:E843">F838+G838+H838</f>
        <v>0</v>
      </c>
      <c r="F838" s="152"/>
      <c r="G838" s="153"/>
      <c r="H838" s="1418"/>
      <c r="I838" s="152"/>
      <c r="J838" s="153"/>
      <c r="K838" s="1418"/>
      <c r="L838" s="281">
        <f aca="true" t="shared" si="191" ref="L838:L843">I838+J838+K838</f>
        <v>0</v>
      </c>
      <c r="M838" s="12">
        <f t="shared" si="188"/>
      </c>
      <c r="N838" s="13"/>
    </row>
    <row r="839" spans="1:14" ht="15.75">
      <c r="A839" s="23">
        <v>375</v>
      </c>
      <c r="B839" s="362"/>
      <c r="C839" s="293">
        <v>4202</v>
      </c>
      <c r="D839" s="363" t="s">
        <v>236</v>
      </c>
      <c r="E839" s="295">
        <f t="shared" si="190"/>
        <v>0</v>
      </c>
      <c r="F839" s="158"/>
      <c r="G839" s="159"/>
      <c r="H839" s="1420"/>
      <c r="I839" s="158"/>
      <c r="J839" s="159"/>
      <c r="K839" s="1420"/>
      <c r="L839" s="295">
        <f t="shared" si="191"/>
        <v>0</v>
      </c>
      <c r="M839" s="12">
        <f t="shared" si="188"/>
      </c>
      <c r="N839" s="13"/>
    </row>
    <row r="840" spans="1:14" ht="15.75">
      <c r="A840" s="23">
        <v>380</v>
      </c>
      <c r="B840" s="362"/>
      <c r="C840" s="293">
        <v>4214</v>
      </c>
      <c r="D840" s="363" t="s">
        <v>237</v>
      </c>
      <c r="E840" s="295">
        <f t="shared" si="190"/>
        <v>0</v>
      </c>
      <c r="F840" s="158"/>
      <c r="G840" s="159"/>
      <c r="H840" s="1420"/>
      <c r="I840" s="158"/>
      <c r="J840" s="159"/>
      <c r="K840" s="1420"/>
      <c r="L840" s="295">
        <f t="shared" si="191"/>
        <v>0</v>
      </c>
      <c r="M840" s="12">
        <f t="shared" si="188"/>
      </c>
      <c r="N840" s="13"/>
    </row>
    <row r="841" spans="1:14" ht="15.75">
      <c r="A841" s="23">
        <v>385</v>
      </c>
      <c r="B841" s="362"/>
      <c r="C841" s="293">
        <v>4217</v>
      </c>
      <c r="D841" s="363" t="s">
        <v>238</v>
      </c>
      <c r="E841" s="295">
        <f t="shared" si="190"/>
        <v>0</v>
      </c>
      <c r="F841" s="158"/>
      <c r="G841" s="159"/>
      <c r="H841" s="1420"/>
      <c r="I841" s="158"/>
      <c r="J841" s="159"/>
      <c r="K841" s="1420"/>
      <c r="L841" s="295">
        <f t="shared" si="191"/>
        <v>0</v>
      </c>
      <c r="M841" s="12">
        <f t="shared" si="188"/>
      </c>
      <c r="N841" s="13"/>
    </row>
    <row r="842" spans="1:14" ht="31.5">
      <c r="A842" s="23">
        <v>390</v>
      </c>
      <c r="B842" s="362"/>
      <c r="C842" s="293">
        <v>4218</v>
      </c>
      <c r="D842" s="294" t="s">
        <v>239</v>
      </c>
      <c r="E842" s="295">
        <f t="shared" si="190"/>
        <v>0</v>
      </c>
      <c r="F842" s="158"/>
      <c r="G842" s="159"/>
      <c r="H842" s="1420"/>
      <c r="I842" s="158"/>
      <c r="J842" s="159"/>
      <c r="K842" s="1420"/>
      <c r="L842" s="295">
        <f t="shared" si="191"/>
        <v>0</v>
      </c>
      <c r="M842" s="12">
        <f t="shared" si="188"/>
      </c>
      <c r="N842" s="13"/>
    </row>
    <row r="843" spans="1:14" ht="15.75">
      <c r="A843" s="23">
        <v>390</v>
      </c>
      <c r="B843" s="362"/>
      <c r="C843" s="285">
        <v>4219</v>
      </c>
      <c r="D843" s="343" t="s">
        <v>240</v>
      </c>
      <c r="E843" s="287">
        <f t="shared" si="190"/>
        <v>0</v>
      </c>
      <c r="F843" s="173"/>
      <c r="G843" s="174"/>
      <c r="H843" s="1421"/>
      <c r="I843" s="173"/>
      <c r="J843" s="174"/>
      <c r="K843" s="1421"/>
      <c r="L843" s="287">
        <f t="shared" si="191"/>
        <v>0</v>
      </c>
      <c r="M843" s="12">
        <f t="shared" si="188"/>
      </c>
      <c r="N843" s="13"/>
    </row>
    <row r="844" spans="1:14" ht="15.75">
      <c r="A844" s="23">
        <v>395</v>
      </c>
      <c r="B844" s="272">
        <v>4300</v>
      </c>
      <c r="C844" s="1808" t="s">
        <v>1656</v>
      </c>
      <c r="D844" s="1809"/>
      <c r="E844" s="310">
        <f aca="true" t="shared" si="192" ref="E844:L844">SUM(E845:E847)</f>
        <v>0</v>
      </c>
      <c r="F844" s="274">
        <f t="shared" si="192"/>
        <v>0</v>
      </c>
      <c r="G844" s="275">
        <f t="shared" si="192"/>
        <v>0</v>
      </c>
      <c r="H844" s="276">
        <f>SUM(H845:H847)</f>
        <v>0</v>
      </c>
      <c r="I844" s="274">
        <f t="shared" si="192"/>
        <v>0</v>
      </c>
      <c r="J844" s="275">
        <f t="shared" si="192"/>
        <v>0</v>
      </c>
      <c r="K844" s="276">
        <f t="shared" si="192"/>
        <v>0</v>
      </c>
      <c r="L844" s="310">
        <f t="shared" si="192"/>
        <v>0</v>
      </c>
      <c r="M844" s="12">
        <f t="shared" si="188"/>
      </c>
      <c r="N844" s="13"/>
    </row>
    <row r="845" spans="1:14" ht="15.75">
      <c r="A845" s="18">
        <v>397</v>
      </c>
      <c r="B845" s="362"/>
      <c r="C845" s="279">
        <v>4301</v>
      </c>
      <c r="D845" s="311" t="s">
        <v>241</v>
      </c>
      <c r="E845" s="281">
        <f aca="true" t="shared" si="193" ref="E845:E850">F845+G845+H845</f>
        <v>0</v>
      </c>
      <c r="F845" s="152"/>
      <c r="G845" s="153"/>
      <c r="H845" s="1418"/>
      <c r="I845" s="152"/>
      <c r="J845" s="153"/>
      <c r="K845" s="1418"/>
      <c r="L845" s="281">
        <f aca="true" t="shared" si="194" ref="L845:L850">I845+J845+K845</f>
        <v>0</v>
      </c>
      <c r="M845" s="12">
        <f t="shared" si="188"/>
      </c>
      <c r="N845" s="13"/>
    </row>
    <row r="846" spans="1:14" ht="15.75">
      <c r="A846" s="14">
        <v>398</v>
      </c>
      <c r="B846" s="362"/>
      <c r="C846" s="293">
        <v>4302</v>
      </c>
      <c r="D846" s="363" t="s">
        <v>242</v>
      </c>
      <c r="E846" s="295">
        <f t="shared" si="193"/>
        <v>0</v>
      </c>
      <c r="F846" s="158"/>
      <c r="G846" s="159"/>
      <c r="H846" s="1420"/>
      <c r="I846" s="158"/>
      <c r="J846" s="159"/>
      <c r="K846" s="1420"/>
      <c r="L846" s="295">
        <f t="shared" si="194"/>
        <v>0</v>
      </c>
      <c r="M846" s="12">
        <f t="shared" si="188"/>
      </c>
      <c r="N846" s="13"/>
    </row>
    <row r="847" spans="1:14" ht="15.75">
      <c r="A847" s="14">
        <v>399</v>
      </c>
      <c r="B847" s="362"/>
      <c r="C847" s="285">
        <v>4309</v>
      </c>
      <c r="D847" s="301" t="s">
        <v>243</v>
      </c>
      <c r="E847" s="287">
        <f t="shared" si="193"/>
        <v>0</v>
      </c>
      <c r="F847" s="173"/>
      <c r="G847" s="174"/>
      <c r="H847" s="1421"/>
      <c r="I847" s="173"/>
      <c r="J847" s="174"/>
      <c r="K847" s="1421"/>
      <c r="L847" s="287">
        <f t="shared" si="194"/>
        <v>0</v>
      </c>
      <c r="M847" s="12">
        <f t="shared" si="188"/>
      </c>
      <c r="N847" s="13"/>
    </row>
    <row r="848" spans="1:14" ht="15.75">
      <c r="A848" s="14">
        <v>400</v>
      </c>
      <c r="B848" s="272">
        <v>4400</v>
      </c>
      <c r="C848" s="1808" t="s">
        <v>1653</v>
      </c>
      <c r="D848" s="1809"/>
      <c r="E848" s="310">
        <f t="shared" si="193"/>
        <v>0</v>
      </c>
      <c r="F848" s="1422"/>
      <c r="G848" s="1423"/>
      <c r="H848" s="1424"/>
      <c r="I848" s="1422"/>
      <c r="J848" s="1423"/>
      <c r="K848" s="1424"/>
      <c r="L848" s="310">
        <f t="shared" si="194"/>
        <v>0</v>
      </c>
      <c r="M848" s="12">
        <f t="shared" si="188"/>
      </c>
      <c r="N848" s="13"/>
    </row>
    <row r="849" spans="1:14" ht="15.75">
      <c r="A849" s="14">
        <v>401</v>
      </c>
      <c r="B849" s="272">
        <v>4500</v>
      </c>
      <c r="C849" s="1808" t="s">
        <v>1654</v>
      </c>
      <c r="D849" s="1809"/>
      <c r="E849" s="310">
        <f t="shared" si="193"/>
        <v>0</v>
      </c>
      <c r="F849" s="1422"/>
      <c r="G849" s="1423"/>
      <c r="H849" s="1424"/>
      <c r="I849" s="1422"/>
      <c r="J849" s="1423"/>
      <c r="K849" s="1424"/>
      <c r="L849" s="310">
        <f t="shared" si="194"/>
        <v>0</v>
      </c>
      <c r="M849" s="12">
        <f t="shared" si="188"/>
      </c>
      <c r="N849" s="13"/>
    </row>
    <row r="850" spans="1:14" ht="15.75">
      <c r="A850" s="40">
        <v>404</v>
      </c>
      <c r="B850" s="272">
        <v>4600</v>
      </c>
      <c r="C850" s="1810" t="s">
        <v>244</v>
      </c>
      <c r="D850" s="1811"/>
      <c r="E850" s="310">
        <f t="shared" si="193"/>
        <v>0</v>
      </c>
      <c r="F850" s="1422"/>
      <c r="G850" s="1423"/>
      <c r="H850" s="1424"/>
      <c r="I850" s="1422"/>
      <c r="J850" s="1423"/>
      <c r="K850" s="1424"/>
      <c r="L850" s="310">
        <f t="shared" si="194"/>
        <v>0</v>
      </c>
      <c r="M850" s="12">
        <f t="shared" si="188"/>
      </c>
      <c r="N850" s="13"/>
    </row>
    <row r="851" spans="1:14" ht="15.75">
      <c r="A851" s="40">
        <v>404</v>
      </c>
      <c r="B851" s="272">
        <v>4900</v>
      </c>
      <c r="C851" s="1808" t="s">
        <v>270</v>
      </c>
      <c r="D851" s="1809"/>
      <c r="E851" s="310">
        <f aca="true" t="shared" si="195" ref="E851:L851">+E852+E853</f>
        <v>0</v>
      </c>
      <c r="F851" s="274">
        <f t="shared" si="195"/>
        <v>0</v>
      </c>
      <c r="G851" s="275">
        <f t="shared" si="195"/>
        <v>0</v>
      </c>
      <c r="H851" s="276">
        <f>+H852+H853</f>
        <v>0</v>
      </c>
      <c r="I851" s="274">
        <f t="shared" si="195"/>
        <v>0</v>
      </c>
      <c r="J851" s="275">
        <f t="shared" si="195"/>
        <v>0</v>
      </c>
      <c r="K851" s="276">
        <f t="shared" si="195"/>
        <v>0</v>
      </c>
      <c r="L851" s="310">
        <f t="shared" si="195"/>
        <v>0</v>
      </c>
      <c r="M851" s="12">
        <f t="shared" si="188"/>
      </c>
      <c r="N851" s="13"/>
    </row>
    <row r="852" spans="1:14" ht="15.75">
      <c r="A852" s="22">
        <v>440</v>
      </c>
      <c r="B852" s="362"/>
      <c r="C852" s="279">
        <v>4901</v>
      </c>
      <c r="D852" s="364" t="s">
        <v>271</v>
      </c>
      <c r="E852" s="281">
        <f>F852+G852+H852</f>
        <v>0</v>
      </c>
      <c r="F852" s="152"/>
      <c r="G852" s="153"/>
      <c r="H852" s="1418"/>
      <c r="I852" s="152"/>
      <c r="J852" s="153"/>
      <c r="K852" s="1418"/>
      <c r="L852" s="281">
        <f>I852+J852+K852</f>
        <v>0</v>
      </c>
      <c r="M852" s="12">
        <f t="shared" si="188"/>
      </c>
      <c r="N852" s="13"/>
    </row>
    <row r="853" spans="1:14" ht="15.75">
      <c r="A853" s="22">
        <v>450</v>
      </c>
      <c r="B853" s="362"/>
      <c r="C853" s="285">
        <v>4902</v>
      </c>
      <c r="D853" s="301" t="s">
        <v>272</v>
      </c>
      <c r="E853" s="287">
        <f>F853+G853+H853</f>
        <v>0</v>
      </c>
      <c r="F853" s="173"/>
      <c r="G853" s="174"/>
      <c r="H853" s="1421"/>
      <c r="I853" s="173"/>
      <c r="J853" s="174"/>
      <c r="K853" s="1421"/>
      <c r="L853" s="287">
        <f>I853+J853+K853</f>
        <v>0</v>
      </c>
      <c r="M853" s="12">
        <f t="shared" si="188"/>
      </c>
      <c r="N853" s="13"/>
    </row>
    <row r="854" spans="1:14" ht="15.75">
      <c r="A854" s="22">
        <v>495</v>
      </c>
      <c r="B854" s="365">
        <v>5100</v>
      </c>
      <c r="C854" s="1806" t="s">
        <v>245</v>
      </c>
      <c r="D854" s="1807"/>
      <c r="E854" s="310">
        <f>F854+G854+H854</f>
        <v>0</v>
      </c>
      <c r="F854" s="1422"/>
      <c r="G854" s="1423"/>
      <c r="H854" s="1424"/>
      <c r="I854" s="1422"/>
      <c r="J854" s="1423">
        <v>624112</v>
      </c>
      <c r="K854" s="1424"/>
      <c r="L854" s="310">
        <f>I854+J854+K854</f>
        <v>624112</v>
      </c>
      <c r="M854" s="12">
        <f t="shared" si="188"/>
        <v>1</v>
      </c>
      <c r="N854" s="13"/>
    </row>
    <row r="855" spans="1:14" ht="15.75">
      <c r="A855" s="23">
        <v>500</v>
      </c>
      <c r="B855" s="365">
        <v>5200</v>
      </c>
      <c r="C855" s="1806" t="s">
        <v>246</v>
      </c>
      <c r="D855" s="1807"/>
      <c r="E855" s="310">
        <f aca="true" t="shared" si="196" ref="E855:L855">SUM(E856:E862)</f>
        <v>0</v>
      </c>
      <c r="F855" s="274">
        <f t="shared" si="196"/>
        <v>0</v>
      </c>
      <c r="G855" s="275">
        <f t="shared" si="196"/>
        <v>0</v>
      </c>
      <c r="H855" s="276">
        <f>SUM(H856:H862)</f>
        <v>0</v>
      </c>
      <c r="I855" s="274">
        <f t="shared" si="196"/>
        <v>0</v>
      </c>
      <c r="J855" s="275">
        <f t="shared" si="196"/>
        <v>0</v>
      </c>
      <c r="K855" s="276">
        <f t="shared" si="196"/>
        <v>0</v>
      </c>
      <c r="L855" s="310">
        <f t="shared" si="196"/>
        <v>0</v>
      </c>
      <c r="M855" s="12">
        <f t="shared" si="188"/>
      </c>
      <c r="N855" s="13"/>
    </row>
    <row r="856" spans="1:14" ht="15.75">
      <c r="A856" s="23">
        <v>505</v>
      </c>
      <c r="B856" s="366"/>
      <c r="C856" s="367">
        <v>5201</v>
      </c>
      <c r="D856" s="368" t="s">
        <v>247</v>
      </c>
      <c r="E856" s="281">
        <f aca="true" t="shared" si="197" ref="E856:E862">F856+G856+H856</f>
        <v>0</v>
      </c>
      <c r="F856" s="152"/>
      <c r="G856" s="153"/>
      <c r="H856" s="1418"/>
      <c r="I856" s="152"/>
      <c r="J856" s="153"/>
      <c r="K856" s="1418"/>
      <c r="L856" s="281">
        <f aca="true" t="shared" si="198" ref="L856:L862">I856+J856+K856</f>
        <v>0</v>
      </c>
      <c r="M856" s="12">
        <f t="shared" si="188"/>
      </c>
      <c r="N856" s="13"/>
    </row>
    <row r="857" spans="1:14" ht="15.75">
      <c r="A857" s="23">
        <v>510</v>
      </c>
      <c r="B857" s="366"/>
      <c r="C857" s="369">
        <v>5202</v>
      </c>
      <c r="D857" s="370" t="s">
        <v>248</v>
      </c>
      <c r="E857" s="295">
        <f t="shared" si="197"/>
        <v>0</v>
      </c>
      <c r="F857" s="158"/>
      <c r="G857" s="159"/>
      <c r="H857" s="1420"/>
      <c r="I857" s="158"/>
      <c r="J857" s="159"/>
      <c r="K857" s="1420"/>
      <c r="L857" s="295">
        <f t="shared" si="198"/>
        <v>0</v>
      </c>
      <c r="M857" s="12">
        <f t="shared" si="188"/>
      </c>
      <c r="N857" s="13"/>
    </row>
    <row r="858" spans="1:14" ht="15.75">
      <c r="A858" s="23">
        <v>515</v>
      </c>
      <c r="B858" s="366"/>
      <c r="C858" s="369">
        <v>5203</v>
      </c>
      <c r="D858" s="370" t="s">
        <v>614</v>
      </c>
      <c r="E858" s="295">
        <f t="shared" si="197"/>
        <v>0</v>
      </c>
      <c r="F858" s="158"/>
      <c r="G858" s="159"/>
      <c r="H858" s="1420"/>
      <c r="I858" s="158"/>
      <c r="J858" s="159"/>
      <c r="K858" s="1420"/>
      <c r="L858" s="295">
        <f t="shared" si="198"/>
        <v>0</v>
      </c>
      <c r="M858" s="12">
        <f t="shared" si="188"/>
      </c>
      <c r="N858" s="13"/>
    </row>
    <row r="859" spans="1:14" ht="15.75">
      <c r="A859" s="23">
        <v>520</v>
      </c>
      <c r="B859" s="366"/>
      <c r="C859" s="369">
        <v>5204</v>
      </c>
      <c r="D859" s="370" t="s">
        <v>615</v>
      </c>
      <c r="E859" s="295">
        <f t="shared" si="197"/>
        <v>0</v>
      </c>
      <c r="F859" s="158"/>
      <c r="G859" s="159"/>
      <c r="H859" s="1420"/>
      <c r="I859" s="158"/>
      <c r="J859" s="159"/>
      <c r="K859" s="1420"/>
      <c r="L859" s="295">
        <f t="shared" si="198"/>
        <v>0</v>
      </c>
      <c r="M859" s="12">
        <f t="shared" si="188"/>
      </c>
      <c r="N859" s="13"/>
    </row>
    <row r="860" spans="1:14" ht="15.75">
      <c r="A860" s="23">
        <v>525</v>
      </c>
      <c r="B860" s="366"/>
      <c r="C860" s="369">
        <v>5205</v>
      </c>
      <c r="D860" s="370" t="s">
        <v>616</v>
      </c>
      <c r="E860" s="295">
        <f t="shared" si="197"/>
        <v>0</v>
      </c>
      <c r="F860" s="158"/>
      <c r="G860" s="159"/>
      <c r="H860" s="1420"/>
      <c r="I860" s="158"/>
      <c r="J860" s="159"/>
      <c r="K860" s="1420"/>
      <c r="L860" s="295">
        <f t="shared" si="198"/>
        <v>0</v>
      </c>
      <c r="M860" s="12">
        <f t="shared" si="188"/>
      </c>
      <c r="N860" s="13"/>
    </row>
    <row r="861" spans="1:14" ht="15.75">
      <c r="A861" s="22">
        <v>635</v>
      </c>
      <c r="B861" s="366"/>
      <c r="C861" s="369">
        <v>5206</v>
      </c>
      <c r="D861" s="370" t="s">
        <v>617</v>
      </c>
      <c r="E861" s="295">
        <f t="shared" si="197"/>
        <v>0</v>
      </c>
      <c r="F861" s="158"/>
      <c r="G861" s="159"/>
      <c r="H861" s="1420"/>
      <c r="I861" s="158"/>
      <c r="J861" s="159"/>
      <c r="K861" s="1420"/>
      <c r="L861" s="295">
        <f t="shared" si="198"/>
        <v>0</v>
      </c>
      <c r="M861" s="12">
        <f t="shared" si="188"/>
      </c>
      <c r="N861" s="13"/>
    </row>
    <row r="862" spans="1:14" ht="15.75">
      <c r="A862" s="23">
        <v>640</v>
      </c>
      <c r="B862" s="366"/>
      <c r="C862" s="371">
        <v>5219</v>
      </c>
      <c r="D862" s="372" t="s">
        <v>618</v>
      </c>
      <c r="E862" s="287">
        <f t="shared" si="197"/>
        <v>0</v>
      </c>
      <c r="F862" s="173"/>
      <c r="G862" s="174"/>
      <c r="H862" s="1421"/>
      <c r="I862" s="173"/>
      <c r="J862" s="174"/>
      <c r="K862" s="1421"/>
      <c r="L862" s="287">
        <f t="shared" si="198"/>
        <v>0</v>
      </c>
      <c r="M862" s="12">
        <f t="shared" si="188"/>
      </c>
      <c r="N862" s="13"/>
    </row>
    <row r="863" spans="1:14" ht="15.75">
      <c r="A863" s="23">
        <v>645</v>
      </c>
      <c r="B863" s="365">
        <v>5300</v>
      </c>
      <c r="C863" s="1806" t="s">
        <v>619</v>
      </c>
      <c r="D863" s="1807"/>
      <c r="E863" s="310">
        <f aca="true" t="shared" si="199" ref="E863:L863">SUM(E864:E865)</f>
        <v>0</v>
      </c>
      <c r="F863" s="274">
        <f t="shared" si="199"/>
        <v>0</v>
      </c>
      <c r="G863" s="275">
        <f t="shared" si="199"/>
        <v>0</v>
      </c>
      <c r="H863" s="276">
        <f>SUM(H864:H865)</f>
        <v>0</v>
      </c>
      <c r="I863" s="274">
        <f t="shared" si="199"/>
        <v>0</v>
      </c>
      <c r="J863" s="275">
        <f t="shared" si="199"/>
        <v>0</v>
      </c>
      <c r="K863" s="276">
        <f t="shared" si="199"/>
        <v>0</v>
      </c>
      <c r="L863" s="310">
        <f t="shared" si="199"/>
        <v>0</v>
      </c>
      <c r="M863" s="12">
        <f t="shared" si="188"/>
      </c>
      <c r="N863" s="13"/>
    </row>
    <row r="864" spans="1:14" ht="15.75">
      <c r="A864" s="23">
        <v>650</v>
      </c>
      <c r="B864" s="366"/>
      <c r="C864" s="367">
        <v>5301</v>
      </c>
      <c r="D864" s="368" t="s">
        <v>304</v>
      </c>
      <c r="E864" s="281">
        <f>F864+G864+H864</f>
        <v>0</v>
      </c>
      <c r="F864" s="152"/>
      <c r="G864" s="153"/>
      <c r="H864" s="1418"/>
      <c r="I864" s="152"/>
      <c r="J864" s="153"/>
      <c r="K864" s="1418"/>
      <c r="L864" s="281">
        <f>I864+J864+K864</f>
        <v>0</v>
      </c>
      <c r="M864" s="12">
        <f t="shared" si="188"/>
      </c>
      <c r="N864" s="13"/>
    </row>
    <row r="865" spans="1:14" ht="15.75">
      <c r="A865" s="22">
        <v>655</v>
      </c>
      <c r="B865" s="366"/>
      <c r="C865" s="371">
        <v>5309</v>
      </c>
      <c r="D865" s="372" t="s">
        <v>620</v>
      </c>
      <c r="E865" s="287">
        <f>F865+G865+H865</f>
        <v>0</v>
      </c>
      <c r="F865" s="173"/>
      <c r="G865" s="174"/>
      <c r="H865" s="1421"/>
      <c r="I865" s="173"/>
      <c r="J865" s="174"/>
      <c r="K865" s="1421"/>
      <c r="L865" s="287">
        <f>I865+J865+K865</f>
        <v>0</v>
      </c>
      <c r="M865" s="12">
        <f t="shared" si="188"/>
      </c>
      <c r="N865" s="13"/>
    </row>
    <row r="866" spans="1:14" ht="15.75">
      <c r="A866" s="22">
        <v>665</v>
      </c>
      <c r="B866" s="365">
        <v>5400</v>
      </c>
      <c r="C866" s="1806" t="s">
        <v>681</v>
      </c>
      <c r="D866" s="1807"/>
      <c r="E866" s="310">
        <f>F866+G866+H866</f>
        <v>0</v>
      </c>
      <c r="F866" s="1422"/>
      <c r="G866" s="1423"/>
      <c r="H866" s="1424"/>
      <c r="I866" s="1422"/>
      <c r="J866" s="1423"/>
      <c r="K866" s="1424"/>
      <c r="L866" s="310">
        <f>I866+J866+K866</f>
        <v>0</v>
      </c>
      <c r="M866" s="12">
        <f t="shared" si="188"/>
      </c>
      <c r="N866" s="13"/>
    </row>
    <row r="867" spans="1:14" ht="15.75">
      <c r="A867" s="22">
        <v>675</v>
      </c>
      <c r="B867" s="272">
        <v>5500</v>
      </c>
      <c r="C867" s="1808" t="s">
        <v>682</v>
      </c>
      <c r="D867" s="1809"/>
      <c r="E867" s="310">
        <f aca="true" t="shared" si="200" ref="E867:L867">SUM(E868:E871)</f>
        <v>0</v>
      </c>
      <c r="F867" s="274">
        <f t="shared" si="200"/>
        <v>0</v>
      </c>
      <c r="G867" s="275">
        <f t="shared" si="200"/>
        <v>0</v>
      </c>
      <c r="H867" s="276">
        <f>SUM(H868:H871)</f>
        <v>0</v>
      </c>
      <c r="I867" s="274">
        <f t="shared" si="200"/>
        <v>0</v>
      </c>
      <c r="J867" s="275">
        <f t="shared" si="200"/>
        <v>0</v>
      </c>
      <c r="K867" s="276">
        <f t="shared" si="200"/>
        <v>0</v>
      </c>
      <c r="L867" s="310">
        <f t="shared" si="200"/>
        <v>0</v>
      </c>
      <c r="M867" s="12">
        <f t="shared" si="188"/>
      </c>
      <c r="N867" s="13"/>
    </row>
    <row r="868" spans="1:14" ht="15.75">
      <c r="A868" s="22">
        <v>685</v>
      </c>
      <c r="B868" s="362"/>
      <c r="C868" s="279">
        <v>5501</v>
      </c>
      <c r="D868" s="311" t="s">
        <v>683</v>
      </c>
      <c r="E868" s="281">
        <f>F868+G868+H868</f>
        <v>0</v>
      </c>
      <c r="F868" s="152"/>
      <c r="G868" s="153"/>
      <c r="H868" s="1418"/>
      <c r="I868" s="152"/>
      <c r="J868" s="153"/>
      <c r="K868" s="1418"/>
      <c r="L868" s="281">
        <f>I868+J868+K868</f>
        <v>0</v>
      </c>
      <c r="M868" s="12">
        <f t="shared" si="188"/>
      </c>
      <c r="N868" s="13"/>
    </row>
    <row r="869" spans="1:14" ht="15.75">
      <c r="A869" s="23">
        <v>690</v>
      </c>
      <c r="B869" s="362"/>
      <c r="C869" s="293">
        <v>5502</v>
      </c>
      <c r="D869" s="294" t="s">
        <v>684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 t="shared" si="188"/>
      </c>
      <c r="N869" s="13"/>
    </row>
    <row r="870" spans="1:14" ht="15.75">
      <c r="A870" s="23">
        <v>695</v>
      </c>
      <c r="B870" s="362"/>
      <c r="C870" s="293">
        <v>5503</v>
      </c>
      <c r="D870" s="363" t="s">
        <v>685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>
        <f t="shared" si="188"/>
      </c>
      <c r="N870" s="13"/>
    </row>
    <row r="871" spans="1:14" ht="15.75">
      <c r="A871" s="22">
        <v>700</v>
      </c>
      <c r="B871" s="362"/>
      <c r="C871" s="285">
        <v>5504</v>
      </c>
      <c r="D871" s="339" t="s">
        <v>686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 t="shared" si="188"/>
      </c>
      <c r="N871" s="13"/>
    </row>
    <row r="872" spans="1:14" ht="15.75">
      <c r="A872" s="22">
        <v>710</v>
      </c>
      <c r="B872" s="365">
        <v>5700</v>
      </c>
      <c r="C872" s="1801" t="s">
        <v>909</v>
      </c>
      <c r="D872" s="1802"/>
      <c r="E872" s="310">
        <f>SUM(E873:E875)</f>
        <v>0</v>
      </c>
      <c r="F872" s="1470">
        <v>0</v>
      </c>
      <c r="G872" s="1470">
        <v>0</v>
      </c>
      <c r="H872" s="1470">
        <v>0</v>
      </c>
      <c r="I872" s="1470">
        <v>0</v>
      </c>
      <c r="J872" s="1470">
        <v>0</v>
      </c>
      <c r="K872" s="1470">
        <v>0</v>
      </c>
      <c r="L872" s="310">
        <f>SUM(L873:L875)</f>
        <v>0</v>
      </c>
      <c r="M872" s="12">
        <f t="shared" si="188"/>
      </c>
      <c r="N872" s="13"/>
    </row>
    <row r="873" spans="1:14" ht="15.75">
      <c r="A873" s="23">
        <v>715</v>
      </c>
      <c r="B873" s="366"/>
      <c r="C873" s="367">
        <v>5701</v>
      </c>
      <c r="D873" s="368" t="s">
        <v>687</v>
      </c>
      <c r="E873" s="281">
        <f>F873+G873+H873</f>
        <v>0</v>
      </c>
      <c r="F873" s="1471">
        <v>0</v>
      </c>
      <c r="G873" s="1471">
        <v>0</v>
      </c>
      <c r="H873" s="1472">
        <v>0</v>
      </c>
      <c r="I873" s="1666">
        <v>0</v>
      </c>
      <c r="J873" s="1471">
        <v>0</v>
      </c>
      <c r="K873" s="1471">
        <v>0</v>
      </c>
      <c r="L873" s="281">
        <f>I873+J873+K873</f>
        <v>0</v>
      </c>
      <c r="M873" s="12">
        <f t="shared" si="188"/>
      </c>
      <c r="N873" s="13"/>
    </row>
    <row r="874" spans="1:14" ht="15.75">
      <c r="A874" s="23">
        <v>720</v>
      </c>
      <c r="B874" s="366"/>
      <c r="C874" s="373">
        <v>5702</v>
      </c>
      <c r="D874" s="374" t="s">
        <v>688</v>
      </c>
      <c r="E874" s="314">
        <f>F874+G874+H874</f>
        <v>0</v>
      </c>
      <c r="F874" s="1471">
        <v>0</v>
      </c>
      <c r="G874" s="1471">
        <v>0</v>
      </c>
      <c r="H874" s="1472">
        <v>0</v>
      </c>
      <c r="I874" s="1666">
        <v>0</v>
      </c>
      <c r="J874" s="1471">
        <v>0</v>
      </c>
      <c r="K874" s="1471">
        <v>0</v>
      </c>
      <c r="L874" s="314">
        <f>I874+J874+K874</f>
        <v>0</v>
      </c>
      <c r="M874" s="12">
        <f t="shared" si="188"/>
      </c>
      <c r="N874" s="13"/>
    </row>
    <row r="875" spans="1:14" ht="15.75">
      <c r="A875" s="23">
        <v>725</v>
      </c>
      <c r="B875" s="292"/>
      <c r="C875" s="375">
        <v>4071</v>
      </c>
      <c r="D875" s="376" t="s">
        <v>689</v>
      </c>
      <c r="E875" s="377">
        <f>F875+G875+H875</f>
        <v>0</v>
      </c>
      <c r="F875" s="1471">
        <v>0</v>
      </c>
      <c r="G875" s="1471">
        <v>0</v>
      </c>
      <c r="H875" s="1472">
        <v>0</v>
      </c>
      <c r="I875" s="1666">
        <v>0</v>
      </c>
      <c r="J875" s="1471">
        <v>0</v>
      </c>
      <c r="K875" s="1471">
        <v>0</v>
      </c>
      <c r="L875" s="377">
        <f>I875+J875+K875</f>
        <v>0</v>
      </c>
      <c r="M875" s="12">
        <f t="shared" si="188"/>
      </c>
      <c r="N875" s="13"/>
    </row>
    <row r="876" spans="1:14" ht="15.75">
      <c r="A876" s="23">
        <v>730</v>
      </c>
      <c r="B876" s="582"/>
      <c r="C876" s="1803" t="s">
        <v>690</v>
      </c>
      <c r="D876" s="1804"/>
      <c r="E876" s="1438"/>
      <c r="F876" s="1438"/>
      <c r="G876" s="1438"/>
      <c r="H876" s="1438"/>
      <c r="I876" s="1438"/>
      <c r="J876" s="1438"/>
      <c r="K876" s="1438"/>
      <c r="L876" s="1439"/>
      <c r="M876" s="12">
        <f t="shared" si="188"/>
      </c>
      <c r="N876" s="13"/>
    </row>
    <row r="877" spans="1:14" ht="15.75">
      <c r="A877" s="23">
        <v>735</v>
      </c>
      <c r="B877" s="381">
        <v>98</v>
      </c>
      <c r="C877" s="1803" t="s">
        <v>690</v>
      </c>
      <c r="D877" s="1804"/>
      <c r="E877" s="382">
        <f>F877+G877+H877</f>
        <v>0</v>
      </c>
      <c r="F877" s="1429"/>
      <c r="G877" s="1430"/>
      <c r="H877" s="1431"/>
      <c r="I877" s="1460">
        <v>0</v>
      </c>
      <c r="J877" s="1461">
        <v>0</v>
      </c>
      <c r="K877" s="1462">
        <v>0</v>
      </c>
      <c r="L877" s="382">
        <f>I877+J877+K877</f>
        <v>0</v>
      </c>
      <c r="M877" s="12">
        <f t="shared" si="188"/>
      </c>
      <c r="N877" s="13"/>
    </row>
    <row r="878" spans="1:14" ht="15.75">
      <c r="A878" s="23">
        <v>740</v>
      </c>
      <c r="B878" s="1433"/>
      <c r="C878" s="1434"/>
      <c r="D878" s="1435"/>
      <c r="E878" s="269"/>
      <c r="F878" s="269"/>
      <c r="G878" s="269"/>
      <c r="H878" s="269"/>
      <c r="I878" s="269"/>
      <c r="J878" s="269"/>
      <c r="K878" s="269"/>
      <c r="L878" s="270"/>
      <c r="M878" s="12">
        <f t="shared" si="188"/>
      </c>
      <c r="N878" s="13"/>
    </row>
    <row r="879" spans="1:14" ht="15.75">
      <c r="A879" s="23">
        <v>745</v>
      </c>
      <c r="B879" s="1436"/>
      <c r="C879" s="111"/>
      <c r="D879" s="1437"/>
      <c r="E879" s="218"/>
      <c r="F879" s="218"/>
      <c r="G879" s="218"/>
      <c r="H879" s="218"/>
      <c r="I879" s="218"/>
      <c r="J879" s="218"/>
      <c r="K879" s="218"/>
      <c r="L879" s="389"/>
      <c r="M879" s="12">
        <f t="shared" si="188"/>
      </c>
      <c r="N879" s="13"/>
    </row>
    <row r="880" spans="1:14" ht="15.75">
      <c r="A880" s="22">
        <v>750</v>
      </c>
      <c r="B880" s="1436"/>
      <c r="C880" s="111"/>
      <c r="D880" s="1437"/>
      <c r="E880" s="218"/>
      <c r="F880" s="218"/>
      <c r="G880" s="218"/>
      <c r="H880" s="218"/>
      <c r="I880" s="218"/>
      <c r="J880" s="218"/>
      <c r="K880" s="218"/>
      <c r="L880" s="389"/>
      <c r="M880" s="12">
        <f t="shared" si="188"/>
      </c>
      <c r="N880" s="13"/>
    </row>
    <row r="881" spans="1:14" ht="16.5" thickBot="1">
      <c r="A881" s="23">
        <v>755</v>
      </c>
      <c r="B881" s="1463"/>
      <c r="C881" s="393" t="s">
        <v>736</v>
      </c>
      <c r="D881" s="1432">
        <f>+B881</f>
        <v>0</v>
      </c>
      <c r="E881" s="395">
        <f aca="true" t="shared" si="201" ref="E881:L881">SUM(E766,E769,E775,E783,E784,E802,E806,E812,E815,E816,E817,E818,E819,E828,E834,E835,E836,E837,E844,E848,E849,E850,E851,E854,E855,E863,E866,E867,E872)+E877</f>
        <v>0</v>
      </c>
      <c r="F881" s="396">
        <f t="shared" si="201"/>
        <v>0</v>
      </c>
      <c r="G881" s="397">
        <f t="shared" si="201"/>
        <v>0</v>
      </c>
      <c r="H881" s="398">
        <f t="shared" si="201"/>
        <v>0</v>
      </c>
      <c r="I881" s="396">
        <f t="shared" si="201"/>
        <v>0</v>
      </c>
      <c r="J881" s="397">
        <f t="shared" si="201"/>
        <v>639712</v>
      </c>
      <c r="K881" s="398">
        <f t="shared" si="201"/>
        <v>0</v>
      </c>
      <c r="L881" s="395">
        <f t="shared" si="201"/>
        <v>639712</v>
      </c>
      <c r="M881" s="12">
        <f>(IF($E881&lt;&gt;0,$M$2,IF($L881&lt;&gt;0,$M$2,"")))</f>
        <v>1</v>
      </c>
      <c r="N881" s="73" t="str">
        <f>LEFT(C763,1)</f>
        <v>6</v>
      </c>
    </row>
    <row r="882" spans="1:13" ht="16.5" thickTop="1">
      <c r="A882" s="23">
        <v>760</v>
      </c>
      <c r="B882" s="79" t="s">
        <v>120</v>
      </c>
      <c r="C882" s="1"/>
      <c r="L882" s="6"/>
      <c r="M882" s="7">
        <f>(IF($E881&lt;&gt;0,$M$2,IF($L881&lt;&gt;0,$M$2,"")))</f>
        <v>1</v>
      </c>
    </row>
    <row r="883" spans="1:13" ht="15.75">
      <c r="A883" s="22">
        <v>765</v>
      </c>
      <c r="B883" s="1367"/>
      <c r="C883" s="1367"/>
      <c r="D883" s="1368"/>
      <c r="E883" s="1367"/>
      <c r="F883" s="1367"/>
      <c r="G883" s="1367"/>
      <c r="H883" s="1367"/>
      <c r="I883" s="1367"/>
      <c r="J883" s="1367"/>
      <c r="K883" s="1367"/>
      <c r="L883" s="1369"/>
      <c r="M883" s="7">
        <f>(IF($E881&lt;&gt;0,$M$2,IF($L881&lt;&gt;0,$M$2,"")))</f>
        <v>1</v>
      </c>
    </row>
    <row r="884" spans="1:14" ht="18.75">
      <c r="A884" s="22">
        <v>775</v>
      </c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77"/>
      <c r="M884" s="74">
        <f>(IF(E879&lt;&gt;0,$G$2,IF(L879&lt;&gt;0,$G$2,"")))</f>
      </c>
      <c r="N884" s="65"/>
    </row>
    <row r="885" spans="1:14" ht="18.75">
      <c r="A885" s="23">
        <v>780</v>
      </c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77"/>
      <c r="M885" s="74">
        <f>(IF(E880&lt;&gt;0,$G$2,IF(L880&lt;&gt;0,$G$2,"")))</f>
      </c>
      <c r="N885" s="65"/>
    </row>
    <row r="886" ht="15.75">
      <c r="A886" s="23">
        <v>785</v>
      </c>
    </row>
    <row r="887" ht="15.75">
      <c r="A887" s="23">
        <v>790</v>
      </c>
    </row>
    <row r="888" ht="15.75">
      <c r="A888" s="23">
        <v>795</v>
      </c>
    </row>
    <row r="889" ht="15.75">
      <c r="A889" s="22">
        <v>805</v>
      </c>
    </row>
    <row r="890" ht="15.75">
      <c r="A890" s="23">
        <v>810</v>
      </c>
    </row>
    <row r="891" ht="15.75">
      <c r="A891" s="23">
        <v>815</v>
      </c>
    </row>
    <row r="892" ht="15.75">
      <c r="A892" s="28">
        <v>525</v>
      </c>
    </row>
    <row r="893" ht="15.75">
      <c r="A893" s="22">
        <v>820</v>
      </c>
    </row>
    <row r="894" ht="15.75">
      <c r="A894" s="23">
        <v>821</v>
      </c>
    </row>
    <row r="895" ht="15.75">
      <c r="A895" s="23">
        <v>822</v>
      </c>
    </row>
    <row r="896" ht="15.75">
      <c r="A896" s="23">
        <v>823</v>
      </c>
    </row>
    <row r="897" ht="15.75">
      <c r="A897" s="23">
        <v>825</v>
      </c>
    </row>
    <row r="898" ht="15.75">
      <c r="A898" s="23"/>
    </row>
    <row r="899" ht="15.75">
      <c r="A899" s="23"/>
    </row>
    <row r="900" ht="15.75">
      <c r="A900" s="23"/>
    </row>
    <row r="901" ht="15.75">
      <c r="A901" s="23"/>
    </row>
    <row r="902" ht="15.75">
      <c r="A902" s="23"/>
    </row>
    <row r="903" ht="15.75">
      <c r="A903" s="23"/>
    </row>
    <row r="904" ht="15.75">
      <c r="A904" s="23"/>
    </row>
    <row r="905" ht="15.75">
      <c r="A905" s="23"/>
    </row>
    <row r="906" ht="15.75">
      <c r="A906" s="23"/>
    </row>
    <row r="907" ht="15.75">
      <c r="A907" s="23"/>
    </row>
    <row r="908" ht="15.75">
      <c r="A908" s="23"/>
    </row>
    <row r="909" ht="15.75">
      <c r="A909" s="23"/>
    </row>
    <row r="910" ht="15.75">
      <c r="A910" s="23"/>
    </row>
    <row r="911" ht="15.75">
      <c r="A911" s="23"/>
    </row>
    <row r="912" ht="15.75">
      <c r="A912" s="25"/>
    </row>
    <row r="913" ht="15.75">
      <c r="A913" s="25">
        <v>905</v>
      </c>
    </row>
    <row r="914" ht="15.75">
      <c r="A914" s="25">
        <v>906</v>
      </c>
    </row>
    <row r="915" ht="15.75">
      <c r="A915" s="25"/>
    </row>
    <row r="916" ht="15.75">
      <c r="A916" s="25">
        <v>907</v>
      </c>
    </row>
    <row r="917" ht="15.75">
      <c r="A917" s="25"/>
    </row>
  </sheetData>
  <sheetProtection password="81B0" sheet="1" objects="1" scenarios="1"/>
  <mergeCells count="177">
    <mergeCell ref="C867:D867"/>
    <mergeCell ref="C872:D872"/>
    <mergeCell ref="C876:D876"/>
    <mergeCell ref="C877:D877"/>
    <mergeCell ref="C850:D850"/>
    <mergeCell ref="C851:D851"/>
    <mergeCell ref="C854:D854"/>
    <mergeCell ref="C855:D855"/>
    <mergeCell ref="C863:D863"/>
    <mergeCell ref="C866:D866"/>
    <mergeCell ref="C835:D835"/>
    <mergeCell ref="C836:D836"/>
    <mergeCell ref="C837:D837"/>
    <mergeCell ref="C844:D844"/>
    <mergeCell ref="C848:D848"/>
    <mergeCell ref="C849:D849"/>
    <mergeCell ref="C815:D815"/>
    <mergeCell ref="C816:D816"/>
    <mergeCell ref="C817:D817"/>
    <mergeCell ref="C818:D818"/>
    <mergeCell ref="C819:D819"/>
    <mergeCell ref="C834:D834"/>
    <mergeCell ref="C775:D775"/>
    <mergeCell ref="C783:D783"/>
    <mergeCell ref="C784:D784"/>
    <mergeCell ref="C802:D802"/>
    <mergeCell ref="C806:D806"/>
    <mergeCell ref="C812:D812"/>
    <mergeCell ref="B752:D752"/>
    <mergeCell ref="B755:D755"/>
    <mergeCell ref="E759:H759"/>
    <mergeCell ref="I759:L759"/>
    <mergeCell ref="C766:D766"/>
    <mergeCell ref="C769:D769"/>
    <mergeCell ref="C729:D729"/>
    <mergeCell ref="C730:D730"/>
    <mergeCell ref="C735:D735"/>
    <mergeCell ref="C739:D739"/>
    <mergeCell ref="C740:D740"/>
    <mergeCell ref="B750:D750"/>
    <mergeCell ref="C712:D712"/>
    <mergeCell ref="C713:D713"/>
    <mergeCell ref="C714:D714"/>
    <mergeCell ref="C717:D717"/>
    <mergeCell ref="C718:D718"/>
    <mergeCell ref="C726:D726"/>
    <mergeCell ref="C697:D697"/>
    <mergeCell ref="C698:D698"/>
    <mergeCell ref="C699:D699"/>
    <mergeCell ref="C700:D700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32:D632"/>
    <mergeCell ref="C638:D638"/>
    <mergeCell ref="C646:D646"/>
    <mergeCell ref="C647:D647"/>
    <mergeCell ref="C665:D665"/>
    <mergeCell ref="C669:D669"/>
    <mergeCell ref="B613:D613"/>
    <mergeCell ref="B615:D615"/>
    <mergeCell ref="B618:D618"/>
    <mergeCell ref="E622:H622"/>
    <mergeCell ref="I622:L622"/>
    <mergeCell ref="C629:D629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121" dxfId="155" operator="notEqual" stopIfTrue="1">
      <formula>0</formula>
    </cfRule>
  </conditionalFormatting>
  <conditionalFormatting sqref="D598">
    <cfRule type="cellIs" priority="120" dxfId="155" operator="notEqual" stopIfTrue="1">
      <formula>0</formula>
    </cfRule>
  </conditionalFormatting>
  <conditionalFormatting sqref="E15">
    <cfRule type="cellIs" priority="114" dxfId="161" operator="equal" stopIfTrue="1">
      <formula>98</formula>
    </cfRule>
    <cfRule type="cellIs" priority="116" dxfId="162" operator="equal" stopIfTrue="1">
      <formula>96</formula>
    </cfRule>
    <cfRule type="cellIs" priority="117" dxfId="163" operator="equal" stopIfTrue="1">
      <formula>42</formula>
    </cfRule>
    <cfRule type="cellIs" priority="118" dxfId="164" operator="equal" stopIfTrue="1">
      <formula>97</formula>
    </cfRule>
    <cfRule type="cellIs" priority="119" dxfId="165" operator="equal" stopIfTrue="1">
      <formula>33</formula>
    </cfRule>
  </conditionalFormatting>
  <conditionalFormatting sqref="F15">
    <cfRule type="cellIs" priority="110" dxfId="165" operator="equal" stopIfTrue="1">
      <formula>"ЧУЖДИ СРЕДСТВА"</formula>
    </cfRule>
    <cfRule type="cellIs" priority="111" dxfId="164" operator="equal" stopIfTrue="1">
      <formula>"СЕС - ДМП"</formula>
    </cfRule>
    <cfRule type="cellIs" priority="112" dxfId="163" operator="equal" stopIfTrue="1">
      <formula>"СЕС - РА"</formula>
    </cfRule>
    <cfRule type="cellIs" priority="113" dxfId="162" operator="equal" stopIfTrue="1">
      <formula>"СЕС - ДЕС"</formula>
    </cfRule>
    <cfRule type="cellIs" priority="115" dxfId="161" operator="equal" stopIfTrue="1">
      <formula>"СЕС - КСФ"</formula>
    </cfRule>
  </conditionalFormatting>
  <conditionalFormatting sqref="F179">
    <cfRule type="cellIs" priority="98" dxfId="171" operator="equal" stopIfTrue="1">
      <formula>0</formula>
    </cfRule>
  </conditionalFormatting>
  <conditionalFormatting sqref="E181">
    <cfRule type="cellIs" priority="93" dxfId="161" operator="equal" stopIfTrue="1">
      <formula>98</formula>
    </cfRule>
    <cfRule type="cellIs" priority="94" dxfId="162" operator="equal" stopIfTrue="1">
      <formula>96</formula>
    </cfRule>
    <cfRule type="cellIs" priority="95" dxfId="163" operator="equal" stopIfTrue="1">
      <formula>42</formula>
    </cfRule>
    <cfRule type="cellIs" priority="96" dxfId="164" operator="equal" stopIfTrue="1">
      <formula>97</formula>
    </cfRule>
    <cfRule type="cellIs" priority="97" dxfId="165" operator="equal" stopIfTrue="1">
      <formula>33</formula>
    </cfRule>
  </conditionalFormatting>
  <conditionalFormatting sqref="F181">
    <cfRule type="cellIs" priority="88" dxfId="165" operator="equal" stopIfTrue="1">
      <formula>"ЧУЖДИ СРЕДСТВА"</formula>
    </cfRule>
    <cfRule type="cellIs" priority="89" dxfId="164" operator="equal" stopIfTrue="1">
      <formula>"СЕС - ДМП"</formula>
    </cfRule>
    <cfRule type="cellIs" priority="90" dxfId="163" operator="equal" stopIfTrue="1">
      <formula>"СЕС - РА"</formula>
    </cfRule>
    <cfRule type="cellIs" priority="91" dxfId="162" operator="equal" stopIfTrue="1">
      <formula>"СЕС - ДЕС"</formula>
    </cfRule>
    <cfRule type="cellIs" priority="92" dxfId="161" operator="equal" stopIfTrue="1">
      <formula>"СЕС - КСФ"</formula>
    </cfRule>
  </conditionalFormatting>
  <conditionalFormatting sqref="F353">
    <cfRule type="cellIs" priority="87" dxfId="171" operator="equal" stopIfTrue="1">
      <formula>0</formula>
    </cfRule>
  </conditionalFormatting>
  <conditionalFormatting sqref="E355">
    <cfRule type="cellIs" priority="82" dxfId="161" operator="equal" stopIfTrue="1">
      <formula>98</formula>
    </cfRule>
    <cfRule type="cellIs" priority="83" dxfId="162" operator="equal" stopIfTrue="1">
      <formula>96</formula>
    </cfRule>
    <cfRule type="cellIs" priority="84" dxfId="163" operator="equal" stopIfTrue="1">
      <formula>42</formula>
    </cfRule>
    <cfRule type="cellIs" priority="85" dxfId="164" operator="equal" stopIfTrue="1">
      <formula>97</formula>
    </cfRule>
    <cfRule type="cellIs" priority="86" dxfId="165" operator="equal" stopIfTrue="1">
      <formula>33</formula>
    </cfRule>
  </conditionalFormatting>
  <conditionalFormatting sqref="F355">
    <cfRule type="cellIs" priority="77" dxfId="165" operator="equal" stopIfTrue="1">
      <formula>"ЧУЖДИ СРЕДСТВА"</formula>
    </cfRule>
    <cfRule type="cellIs" priority="78" dxfId="164" operator="equal" stopIfTrue="1">
      <formula>"СЕС - ДМП"</formula>
    </cfRule>
    <cfRule type="cellIs" priority="79" dxfId="163" operator="equal" stopIfTrue="1">
      <formula>"СЕС - РА"</formula>
    </cfRule>
    <cfRule type="cellIs" priority="80" dxfId="162" operator="equal" stopIfTrue="1">
      <formula>"СЕС - ДЕС"</formula>
    </cfRule>
    <cfRule type="cellIs" priority="81" dxfId="161" operator="equal" stopIfTrue="1">
      <formula>"СЕС - КСФ"</formula>
    </cfRule>
  </conditionalFormatting>
  <conditionalFormatting sqref="F438">
    <cfRule type="cellIs" priority="76" dxfId="171" operator="equal" stopIfTrue="1">
      <formula>0</formula>
    </cfRule>
  </conditionalFormatting>
  <conditionalFormatting sqref="E440">
    <cfRule type="cellIs" priority="71" dxfId="161" operator="equal" stopIfTrue="1">
      <formula>98</formula>
    </cfRule>
    <cfRule type="cellIs" priority="72" dxfId="162" operator="equal" stopIfTrue="1">
      <formula>96</formula>
    </cfRule>
    <cfRule type="cellIs" priority="73" dxfId="163" operator="equal" stopIfTrue="1">
      <formula>42</formula>
    </cfRule>
    <cfRule type="cellIs" priority="74" dxfId="164" operator="equal" stopIfTrue="1">
      <formula>97</formula>
    </cfRule>
    <cfRule type="cellIs" priority="75" dxfId="165" operator="equal" stopIfTrue="1">
      <formula>33</formula>
    </cfRule>
  </conditionalFormatting>
  <conditionalFormatting sqref="F440">
    <cfRule type="cellIs" priority="66" dxfId="165" operator="equal" stopIfTrue="1">
      <formula>"ЧУЖДИ СРЕДСТВА"</formula>
    </cfRule>
    <cfRule type="cellIs" priority="67" dxfId="164" operator="equal" stopIfTrue="1">
      <formula>"СЕС - ДМП"</formula>
    </cfRule>
    <cfRule type="cellIs" priority="68" dxfId="163" operator="equal" stopIfTrue="1">
      <formula>"СЕС - РА"</formula>
    </cfRule>
    <cfRule type="cellIs" priority="69" dxfId="162" operator="equal" stopIfTrue="1">
      <formula>"СЕС - ДЕС"</formula>
    </cfRule>
    <cfRule type="cellIs" priority="70" dxfId="161" operator="equal" stopIfTrue="1">
      <formula>"СЕС - КСФ"</formula>
    </cfRule>
  </conditionalFormatting>
  <conditionalFormatting sqref="E447">
    <cfRule type="cellIs" priority="65" dxfId="172" operator="notEqual" stopIfTrue="1">
      <formula>0</formula>
    </cfRule>
  </conditionalFormatting>
  <conditionalFormatting sqref="F447">
    <cfRule type="cellIs" priority="64" dxfId="172" operator="notEqual" stopIfTrue="1">
      <formula>0</formula>
    </cfRule>
  </conditionalFormatting>
  <conditionalFormatting sqref="G447">
    <cfRule type="cellIs" priority="63" dxfId="172" operator="notEqual" stopIfTrue="1">
      <formula>0</formula>
    </cfRule>
  </conditionalFormatting>
  <conditionalFormatting sqref="H447">
    <cfRule type="cellIs" priority="62" dxfId="172" operator="notEqual" stopIfTrue="1">
      <formula>0</formula>
    </cfRule>
  </conditionalFormatting>
  <conditionalFormatting sqref="I447">
    <cfRule type="cellIs" priority="61" dxfId="172" operator="notEqual" stopIfTrue="1">
      <formula>0</formula>
    </cfRule>
  </conditionalFormatting>
  <conditionalFormatting sqref="J447">
    <cfRule type="cellIs" priority="60" dxfId="172" operator="notEqual" stopIfTrue="1">
      <formula>0</formula>
    </cfRule>
  </conditionalFormatting>
  <conditionalFormatting sqref="K447">
    <cfRule type="cellIs" priority="59" dxfId="172" operator="notEqual" stopIfTrue="1">
      <formula>0</formula>
    </cfRule>
  </conditionalFormatting>
  <conditionalFormatting sqref="L447">
    <cfRule type="cellIs" priority="58" dxfId="172" operator="notEqual" stopIfTrue="1">
      <formula>0</formula>
    </cfRule>
  </conditionalFormatting>
  <conditionalFormatting sqref="E598">
    <cfRule type="cellIs" priority="57" dxfId="172" operator="notEqual" stopIfTrue="1">
      <formula>0</formula>
    </cfRule>
  </conditionalFormatting>
  <conditionalFormatting sqref="F598:G598">
    <cfRule type="cellIs" priority="56" dxfId="172" operator="notEqual" stopIfTrue="1">
      <formula>0</formula>
    </cfRule>
  </conditionalFormatting>
  <conditionalFormatting sqref="H598">
    <cfRule type="cellIs" priority="55" dxfId="172" operator="notEqual" stopIfTrue="1">
      <formula>0</formula>
    </cfRule>
  </conditionalFormatting>
  <conditionalFormatting sqref="I598">
    <cfRule type="cellIs" priority="54" dxfId="172" operator="notEqual" stopIfTrue="1">
      <formula>0</formula>
    </cfRule>
  </conditionalFormatting>
  <conditionalFormatting sqref="J598:K598">
    <cfRule type="cellIs" priority="53" dxfId="172" operator="notEqual" stopIfTrue="1">
      <formula>0</formula>
    </cfRule>
  </conditionalFormatting>
  <conditionalFormatting sqref="L598">
    <cfRule type="cellIs" priority="52" dxfId="172" operator="notEqual" stopIfTrue="1">
      <formula>0</formula>
    </cfRule>
  </conditionalFormatting>
  <conditionalFormatting sqref="F454">
    <cfRule type="cellIs" priority="50" dxfId="171" operator="equal" stopIfTrue="1">
      <formula>0</formula>
    </cfRule>
  </conditionalFormatting>
  <conditionalFormatting sqref="E456">
    <cfRule type="cellIs" priority="45" dxfId="161" operator="equal" stopIfTrue="1">
      <formula>98</formula>
    </cfRule>
    <cfRule type="cellIs" priority="46" dxfId="162" operator="equal" stopIfTrue="1">
      <formula>96</formula>
    </cfRule>
    <cfRule type="cellIs" priority="47" dxfId="163" operator="equal" stopIfTrue="1">
      <formula>42</formula>
    </cfRule>
    <cfRule type="cellIs" priority="48" dxfId="164" operator="equal" stopIfTrue="1">
      <formula>97</formula>
    </cfRule>
    <cfRule type="cellIs" priority="49" dxfId="165" operator="equal" stopIfTrue="1">
      <formula>33</formula>
    </cfRule>
  </conditionalFormatting>
  <conditionalFormatting sqref="F456">
    <cfRule type="cellIs" priority="40" dxfId="165" operator="equal" stopIfTrue="1">
      <formula>"ЧУЖДИ СРЕДСТВА"</formula>
    </cfRule>
    <cfRule type="cellIs" priority="41" dxfId="164" operator="equal" stopIfTrue="1">
      <formula>"СЕС - ДМП"</formula>
    </cfRule>
    <cfRule type="cellIs" priority="42" dxfId="163" operator="equal" stopIfTrue="1">
      <formula>"СЕС - РА"</formula>
    </cfRule>
    <cfRule type="cellIs" priority="43" dxfId="162" operator="equal" stopIfTrue="1">
      <formula>"СЕС - ДЕС"</formula>
    </cfRule>
    <cfRule type="cellIs" priority="44" dxfId="161" operator="equal" stopIfTrue="1">
      <formula>"СЕС - КСФ"</formula>
    </cfRule>
  </conditionalFormatting>
  <conditionalFormatting sqref="I9:J9">
    <cfRule type="cellIs" priority="35" dxfId="166" operator="between" stopIfTrue="1">
      <formula>1000000000000</formula>
      <formula>9999999999999990</formula>
    </cfRule>
    <cfRule type="cellIs" priority="36" dxfId="167" operator="between" stopIfTrue="1">
      <formula>10000000000</formula>
      <formula>999999999999</formula>
    </cfRule>
    <cfRule type="cellIs" priority="37" dxfId="168" operator="between" stopIfTrue="1">
      <formula>1000000</formula>
      <formula>99999999</formula>
    </cfRule>
    <cfRule type="cellIs" priority="38" dxfId="173" operator="between" stopIfTrue="1">
      <formula>100</formula>
      <formula>9900</formula>
    </cfRule>
  </conditionalFormatting>
  <conditionalFormatting sqref="G170">
    <cfRule type="cellIs" priority="32" dxfId="41" operator="greaterThan" stopIfTrue="1">
      <formula>$G$25</formula>
    </cfRule>
  </conditionalFormatting>
  <conditionalFormatting sqref="J170">
    <cfRule type="cellIs" priority="31" dxfId="41" operator="greaterThan" stopIfTrue="1">
      <formula>$J$25</formula>
    </cfRule>
  </conditionalFormatting>
  <conditionalFormatting sqref="F618">
    <cfRule type="cellIs" priority="30" dxfId="171" operator="equal" stopIfTrue="1">
      <formula>0</formula>
    </cfRule>
  </conditionalFormatting>
  <conditionalFormatting sqref="E620">
    <cfRule type="cellIs" priority="25" dxfId="161" operator="equal" stopIfTrue="1">
      <formula>98</formula>
    </cfRule>
    <cfRule type="cellIs" priority="26" dxfId="162" operator="equal" stopIfTrue="1">
      <formula>96</formula>
    </cfRule>
    <cfRule type="cellIs" priority="27" dxfId="163" operator="equal" stopIfTrue="1">
      <formula>42</formula>
    </cfRule>
    <cfRule type="cellIs" priority="28" dxfId="164" operator="equal" stopIfTrue="1">
      <formula>97</formula>
    </cfRule>
    <cfRule type="cellIs" priority="29" dxfId="165" operator="equal" stopIfTrue="1">
      <formula>33</formula>
    </cfRule>
  </conditionalFormatting>
  <conditionalFormatting sqref="F620">
    <cfRule type="cellIs" priority="20" dxfId="165" operator="equal" stopIfTrue="1">
      <formula>"ЧУЖДИ СРЕДСТВА"</formula>
    </cfRule>
    <cfRule type="cellIs" priority="21" dxfId="164" operator="equal" stopIfTrue="1">
      <formula>"СЕС - ДМП"</formula>
    </cfRule>
    <cfRule type="cellIs" priority="22" dxfId="163" operator="equal" stopIfTrue="1">
      <formula>"СЕС - РА"</formula>
    </cfRule>
    <cfRule type="cellIs" priority="23" dxfId="162" operator="equal" stopIfTrue="1">
      <formula>"СЕС - ДЕС"</formula>
    </cfRule>
    <cfRule type="cellIs" priority="24" dxfId="161" operator="equal" stopIfTrue="1">
      <formula>"СЕС - КСФ"</formula>
    </cfRule>
  </conditionalFormatting>
  <conditionalFormatting sqref="D627">
    <cfRule type="cellIs" priority="19" dxfId="0" operator="notEqual" stopIfTrue="1">
      <formula>"ИЗБЕРЕТЕ ДЕЙНОСТ"</formula>
    </cfRule>
  </conditionalFormatting>
  <conditionalFormatting sqref="D744">
    <cfRule type="cellIs" priority="18" dxfId="174" operator="equal" stopIfTrue="1">
      <formula>0</formula>
    </cfRule>
  </conditionalFormatting>
  <conditionalFormatting sqref="C627">
    <cfRule type="cellIs" priority="17" dxfId="0" operator="notEqual" stopIfTrue="1">
      <formula>0</formula>
    </cfRule>
  </conditionalFormatting>
  <conditionalFormatting sqref="C625">
    <cfRule type="cellIs" priority="16" dxfId="0" operator="notEqual" stopIfTrue="1">
      <formula>0</formula>
    </cfRule>
  </conditionalFormatting>
  <conditionalFormatting sqref="F755">
    <cfRule type="cellIs" priority="15" dxfId="171" operator="equal" stopIfTrue="1">
      <formula>0</formula>
    </cfRule>
  </conditionalFormatting>
  <conditionalFormatting sqref="E757">
    <cfRule type="cellIs" priority="10" dxfId="161" operator="equal" stopIfTrue="1">
      <formula>98</formula>
    </cfRule>
    <cfRule type="cellIs" priority="11" dxfId="162" operator="equal" stopIfTrue="1">
      <formula>96</formula>
    </cfRule>
    <cfRule type="cellIs" priority="12" dxfId="163" operator="equal" stopIfTrue="1">
      <formula>42</formula>
    </cfRule>
    <cfRule type="cellIs" priority="13" dxfId="164" operator="equal" stopIfTrue="1">
      <formula>97</formula>
    </cfRule>
    <cfRule type="cellIs" priority="14" dxfId="165" operator="equal" stopIfTrue="1">
      <formula>33</formula>
    </cfRule>
  </conditionalFormatting>
  <conditionalFormatting sqref="F757">
    <cfRule type="cellIs" priority="5" dxfId="165" operator="equal" stopIfTrue="1">
      <formula>"ЧУЖДИ СРЕДСТВА"</formula>
    </cfRule>
    <cfRule type="cellIs" priority="6" dxfId="164" operator="equal" stopIfTrue="1">
      <formula>"СЕС - ДМП"</formula>
    </cfRule>
    <cfRule type="cellIs" priority="7" dxfId="163" operator="equal" stopIfTrue="1">
      <formula>"СЕС - РА"</formula>
    </cfRule>
    <cfRule type="cellIs" priority="8" dxfId="162" operator="equal" stopIfTrue="1">
      <formula>"СЕС - ДЕС"</formula>
    </cfRule>
    <cfRule type="cellIs" priority="9" dxfId="161" operator="equal" stopIfTrue="1">
      <formula>"СЕС - КСФ"</formula>
    </cfRule>
  </conditionalFormatting>
  <conditionalFormatting sqref="D764">
    <cfRule type="cellIs" priority="4" dxfId="0" operator="notEqual" stopIfTrue="1">
      <formula>"ИЗБЕРЕТЕ ДЕЙНОСТ"</formula>
    </cfRule>
  </conditionalFormatting>
  <conditionalFormatting sqref="D881">
    <cfRule type="cellIs" priority="3" dxfId="174" operator="equal" stopIfTrue="1">
      <formula>0</formula>
    </cfRule>
  </conditionalFormatting>
  <conditionalFormatting sqref="C764">
    <cfRule type="cellIs" priority="2" dxfId="0" operator="notEqual" stopIfTrue="1">
      <formula>0</formula>
    </cfRule>
  </conditionalFormatting>
  <conditionalFormatting sqref="C762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 F633:K637 F676:K681 F666:K668 F648:K664 F630:K631 F688:K690 F639:K646 F727:K729 F719:K725 F715:K717 F708:K713 F701:K706 F740:K740 F670:K673 F683:K686 F692:K699 F731:K738 F770:K774 F813:K818 F803:K805 F785:K801 F767:K768 F825:K827 F776:K783 F864:K866 F856:K862 F852:K854 F845:K850 F838:K843 F877:K877 F807:K810 F820:K823 F829:K836 F868:K875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 E629:E744 E766:E88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 F674:K674 F687:K687 F811:K811 F824:K82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 D762">
      <formula1>OP_LIST</formula1>
    </dataValidation>
    <dataValidation type="list" allowBlank="1" showInputMessage="1" showErrorMessage="1" promptTitle="ВЪВЕДЕТЕ ДЕЙНОСТ" sqref="D627 D764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0">
      <selection activeCell="D712" sqref="D712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1657</v>
      </c>
    </row>
    <row r="3" spans="1:3" ht="35.25" customHeight="1">
      <c r="A3" s="1491">
        <v>33</v>
      </c>
      <c r="B3" s="1492" t="s">
        <v>1205</v>
      </c>
      <c r="C3" s="1494" t="s">
        <v>1658</v>
      </c>
    </row>
    <row r="4" spans="1:3" ht="35.25" customHeight="1">
      <c r="A4" s="1491">
        <v>42</v>
      </c>
      <c r="B4" s="1492" t="s">
        <v>1206</v>
      </c>
      <c r="C4" s="1495" t="s">
        <v>1659</v>
      </c>
    </row>
    <row r="5" spans="1:3" ht="19.5">
      <c r="A5" s="1491">
        <v>96</v>
      </c>
      <c r="B5" s="1492" t="s">
        <v>1207</v>
      </c>
      <c r="C5" s="1495" t="s">
        <v>1660</v>
      </c>
    </row>
    <row r="6" spans="1:3" ht="19.5">
      <c r="A6" s="1491">
        <v>97</v>
      </c>
      <c r="B6" s="1492" t="s">
        <v>1208</v>
      </c>
      <c r="C6" s="1495" t="s">
        <v>1661</v>
      </c>
    </row>
    <row r="7" spans="1:3" ht="19.5">
      <c r="A7" s="1491">
        <v>98</v>
      </c>
      <c r="B7" s="1492" t="s">
        <v>1209</v>
      </c>
      <c r="C7" s="1495" t="s">
        <v>1662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1960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1961</v>
      </c>
      <c r="C80" s="1499">
        <v>3311</v>
      </c>
    </row>
    <row r="81" spans="1:3" ht="15.75">
      <c r="A81" s="1499">
        <v>3312</v>
      </c>
      <c r="B81" s="1503" t="s">
        <v>1962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1953</v>
      </c>
      <c r="C83" s="1499">
        <v>3321</v>
      </c>
    </row>
    <row r="84" spans="1:3" ht="15.75">
      <c r="A84" s="1499">
        <v>3322</v>
      </c>
      <c r="B84" s="1503" t="s">
        <v>1954</v>
      </c>
      <c r="C84" s="1499">
        <v>3322</v>
      </c>
    </row>
    <row r="85" spans="1:3" ht="15.75">
      <c r="A85" s="1499">
        <v>3323</v>
      </c>
      <c r="B85" s="1505" t="s">
        <v>1952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1955</v>
      </c>
      <c r="C87" s="1499">
        <v>3325</v>
      </c>
    </row>
    <row r="88" spans="1:3" ht="15.75">
      <c r="A88" s="1499">
        <v>3326</v>
      </c>
      <c r="B88" s="1502" t="s">
        <v>1956</v>
      </c>
      <c r="C88" s="1499">
        <v>3326</v>
      </c>
    </row>
    <row r="89" spans="1:3" ht="15.75">
      <c r="A89" s="1499">
        <v>3327</v>
      </c>
      <c r="B89" s="1502" t="s">
        <v>1957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1958</v>
      </c>
      <c r="C94" s="1499">
        <v>3337</v>
      </c>
    </row>
    <row r="95" spans="1:3" ht="15.75">
      <c r="A95" s="1499">
        <v>3338</v>
      </c>
      <c r="B95" s="1502" t="s">
        <v>1959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1963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1991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1964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1965</v>
      </c>
      <c r="C119" s="1499">
        <v>4457</v>
      </c>
    </row>
    <row r="120" spans="1:3" ht="15.75">
      <c r="A120" s="1499">
        <v>4458</v>
      </c>
      <c r="B120" s="1510" t="s">
        <v>1994</v>
      </c>
      <c r="C120" s="1499">
        <v>4458</v>
      </c>
    </row>
    <row r="121" spans="1:3" ht="15.75">
      <c r="A121" s="1499">
        <v>4459</v>
      </c>
      <c r="B121" s="1510" t="s">
        <v>1663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1995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1996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2005</v>
      </c>
      <c r="C162" s="1499">
        <v>5561</v>
      </c>
    </row>
    <row r="163" spans="1:3" ht="15.75">
      <c r="A163" s="1499">
        <v>5562</v>
      </c>
      <c r="B163" s="1513" t="s">
        <v>2006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2048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1664</v>
      </c>
    </row>
    <row r="311" ht="18.75" thickBot="1">
      <c r="B311" s="1516" t="s">
        <v>1665</v>
      </c>
    </row>
    <row r="312" spans="1:2" ht="16.5">
      <c r="A312" s="1524" t="s">
        <v>1249</v>
      </c>
      <c r="B312" s="1525" t="s">
        <v>653</v>
      </c>
    </row>
    <row r="313" spans="1:2" ht="16.5">
      <c r="A313" s="1526" t="s">
        <v>1250</v>
      </c>
      <c r="B313" s="1527" t="s">
        <v>654</v>
      </c>
    </row>
    <row r="314" spans="1:2" ht="16.5">
      <c r="A314" s="1526" t="s">
        <v>1251</v>
      </c>
      <c r="B314" s="1528" t="s">
        <v>655</v>
      </c>
    </row>
    <row r="315" spans="1:2" ht="16.5">
      <c r="A315" s="1526" t="s">
        <v>1252</v>
      </c>
      <c r="B315" s="1528" t="s">
        <v>656</v>
      </c>
    </row>
    <row r="316" spans="1:2" ht="16.5">
      <c r="A316" s="1526" t="s">
        <v>1253</v>
      </c>
      <c r="B316" s="1528" t="s">
        <v>657</v>
      </c>
    </row>
    <row r="317" spans="1:2" ht="16.5">
      <c r="A317" s="1526" t="s">
        <v>1254</v>
      </c>
      <c r="B317" s="1528" t="s">
        <v>658</v>
      </c>
    </row>
    <row r="318" spans="1:2" ht="16.5">
      <c r="A318" s="1526" t="s">
        <v>1255</v>
      </c>
      <c r="B318" s="1528" t="s">
        <v>659</v>
      </c>
    </row>
    <row r="319" spans="1:2" ht="16.5">
      <c r="A319" s="1526" t="s">
        <v>1256</v>
      </c>
      <c r="B319" s="1528" t="s">
        <v>660</v>
      </c>
    </row>
    <row r="320" spans="1:2" ht="16.5">
      <c r="A320" s="1526" t="s">
        <v>1257</v>
      </c>
      <c r="B320" s="1528" t="s">
        <v>661</v>
      </c>
    </row>
    <row r="321" spans="1:2" ht="16.5">
      <c r="A321" s="1526" t="s">
        <v>1258</v>
      </c>
      <c r="B321" s="1528" t="s">
        <v>662</v>
      </c>
    </row>
    <row r="322" spans="1:2" ht="16.5">
      <c r="A322" s="1526" t="s">
        <v>1259</v>
      </c>
      <c r="B322" s="1528" t="s">
        <v>663</v>
      </c>
    </row>
    <row r="323" spans="1:2" ht="16.5">
      <c r="A323" s="1526" t="s">
        <v>1260</v>
      </c>
      <c r="B323" s="1529" t="s">
        <v>664</v>
      </c>
    </row>
    <row r="324" spans="1:2" ht="16.5">
      <c r="A324" s="1526" t="s">
        <v>1261</v>
      </c>
      <c r="B324" s="1529" t="s">
        <v>665</v>
      </c>
    </row>
    <row r="325" spans="1:2" ht="16.5">
      <c r="A325" s="1526" t="s">
        <v>1262</v>
      </c>
      <c r="B325" s="1528" t="s">
        <v>666</v>
      </c>
    </row>
    <row r="326" spans="1:2" ht="16.5">
      <c r="A326" s="1526" t="s">
        <v>1263</v>
      </c>
      <c r="B326" s="1528" t="s">
        <v>667</v>
      </c>
    </row>
    <row r="327" spans="1:2" ht="16.5">
      <c r="A327" s="1526" t="s">
        <v>1264</v>
      </c>
      <c r="B327" s="1528" t="s">
        <v>668</v>
      </c>
    </row>
    <row r="328" spans="1:2" ht="16.5">
      <c r="A328" s="1526" t="s">
        <v>1265</v>
      </c>
      <c r="B328" s="1528" t="s">
        <v>1235</v>
      </c>
    </row>
    <row r="329" spans="1:2" ht="16.5">
      <c r="A329" s="1526" t="s">
        <v>1266</v>
      </c>
      <c r="B329" s="1528" t="s">
        <v>1236</v>
      </c>
    </row>
    <row r="330" spans="1:2" ht="16.5">
      <c r="A330" s="1526" t="s">
        <v>1267</v>
      </c>
      <c r="B330" s="1528" t="s">
        <v>669</v>
      </c>
    </row>
    <row r="331" spans="1:2" ht="16.5">
      <c r="A331" s="1526" t="s">
        <v>1268</v>
      </c>
      <c r="B331" s="1528" t="s">
        <v>670</v>
      </c>
    </row>
    <row r="332" spans="1:2" ht="16.5">
      <c r="A332" s="1526" t="s">
        <v>1269</v>
      </c>
      <c r="B332" s="1528" t="s">
        <v>1237</v>
      </c>
    </row>
    <row r="333" spans="1:2" ht="16.5">
      <c r="A333" s="1526" t="s">
        <v>1270</v>
      </c>
      <c r="B333" s="1528" t="s">
        <v>671</v>
      </c>
    </row>
    <row r="334" spans="1:2" ht="16.5">
      <c r="A334" s="1526" t="s">
        <v>1271</v>
      </c>
      <c r="B334" s="1528" t="s">
        <v>672</v>
      </c>
    </row>
    <row r="335" spans="1:2" ht="32.25" customHeight="1">
      <c r="A335" s="1530" t="s">
        <v>1272</v>
      </c>
      <c r="B335" s="1531" t="s">
        <v>72</v>
      </c>
    </row>
    <row r="336" spans="1:2" ht="16.5">
      <c r="A336" s="1532" t="s">
        <v>1273</v>
      </c>
      <c r="B336" s="1533" t="s">
        <v>73</v>
      </c>
    </row>
    <row r="337" spans="1:2" ht="16.5">
      <c r="A337" s="1532" t="s">
        <v>1274</v>
      </c>
      <c r="B337" s="1533" t="s">
        <v>74</v>
      </c>
    </row>
    <row r="338" spans="1:2" ht="16.5">
      <c r="A338" s="1532" t="s">
        <v>1275</v>
      </c>
      <c r="B338" s="1533" t="s">
        <v>1238</v>
      </c>
    </row>
    <row r="339" spans="1:2" ht="16.5">
      <c r="A339" s="1526" t="s">
        <v>1276</v>
      </c>
      <c r="B339" s="1528" t="s">
        <v>75</v>
      </c>
    </row>
    <row r="340" spans="1:2" ht="16.5">
      <c r="A340" s="1526" t="s">
        <v>1277</v>
      </c>
      <c r="B340" s="1528" t="s">
        <v>76</v>
      </c>
    </row>
    <row r="341" spans="1:2" ht="16.5">
      <c r="A341" s="1526" t="s">
        <v>1278</v>
      </c>
      <c r="B341" s="1528" t="s">
        <v>1239</v>
      </c>
    </row>
    <row r="342" spans="1:2" ht="16.5">
      <c r="A342" s="1526" t="s">
        <v>1279</v>
      </c>
      <c r="B342" s="1528" t="s">
        <v>77</v>
      </c>
    </row>
    <row r="343" spans="1:2" ht="16.5">
      <c r="A343" s="1526" t="s">
        <v>1280</v>
      </c>
      <c r="B343" s="1528" t="s">
        <v>78</v>
      </c>
    </row>
    <row r="344" spans="1:2" ht="16.5">
      <c r="A344" s="1526" t="s">
        <v>1281</v>
      </c>
      <c r="B344" s="1528" t="s">
        <v>79</v>
      </c>
    </row>
    <row r="345" spans="1:2" ht="16.5">
      <c r="A345" s="1526" t="s">
        <v>1282</v>
      </c>
      <c r="B345" s="1533" t="s">
        <v>80</v>
      </c>
    </row>
    <row r="346" spans="1:2" ht="16.5">
      <c r="A346" s="1526" t="s">
        <v>1283</v>
      </c>
      <c r="B346" s="1533" t="s">
        <v>81</v>
      </c>
    </row>
    <row r="347" spans="1:2" ht="16.5">
      <c r="A347" s="1526" t="s">
        <v>1284</v>
      </c>
      <c r="B347" s="1533" t="s">
        <v>1240</v>
      </c>
    </row>
    <row r="348" spans="1:2" ht="16.5">
      <c r="A348" s="1526" t="s">
        <v>1285</v>
      </c>
      <c r="B348" s="1528" t="s">
        <v>82</v>
      </c>
    </row>
    <row r="349" spans="1:2" ht="16.5">
      <c r="A349" s="1526" t="s">
        <v>1286</v>
      </c>
      <c r="B349" s="1528" t="s">
        <v>83</v>
      </c>
    </row>
    <row r="350" spans="1:2" ht="16.5">
      <c r="A350" s="1526" t="s">
        <v>1287</v>
      </c>
      <c r="B350" s="1533" t="s">
        <v>84</v>
      </c>
    </row>
    <row r="351" spans="1:2" ht="16.5">
      <c r="A351" s="1526" t="s">
        <v>1288</v>
      </c>
      <c r="B351" s="1528" t="s">
        <v>85</v>
      </c>
    </row>
    <row r="352" spans="1:2" ht="16.5">
      <c r="A352" s="1526" t="s">
        <v>1289</v>
      </c>
      <c r="B352" s="1528" t="s">
        <v>86</v>
      </c>
    </row>
    <row r="353" spans="1:2" ht="16.5">
      <c r="A353" s="1526" t="s">
        <v>1290</v>
      </c>
      <c r="B353" s="1528" t="s">
        <v>87</v>
      </c>
    </row>
    <row r="354" spans="1:2" ht="16.5">
      <c r="A354" s="1526" t="s">
        <v>1291</v>
      </c>
      <c r="B354" s="1528" t="s">
        <v>88</v>
      </c>
    </row>
    <row r="355" spans="1:2" ht="16.5">
      <c r="A355" s="1526" t="s">
        <v>1292</v>
      </c>
      <c r="B355" s="1528" t="s">
        <v>1241</v>
      </c>
    </row>
    <row r="356" spans="1:2" ht="16.5">
      <c r="A356" s="1526" t="s">
        <v>1992</v>
      </c>
      <c r="B356" s="1528" t="s">
        <v>1993</v>
      </c>
    </row>
    <row r="357" spans="1:2" ht="16.5">
      <c r="A357" s="1526" t="s">
        <v>1293</v>
      </c>
      <c r="B357" s="1528" t="s">
        <v>448</v>
      </c>
    </row>
    <row r="358" spans="1:2" ht="16.5">
      <c r="A358" s="1534" t="s">
        <v>1294</v>
      </c>
      <c r="B358" s="1535" t="s">
        <v>449</v>
      </c>
    </row>
    <row r="359" spans="1:2" ht="16.5">
      <c r="A359" s="1536" t="s">
        <v>1295</v>
      </c>
      <c r="B359" s="1537" t="s">
        <v>450</v>
      </c>
    </row>
    <row r="360" spans="1:2" ht="16.5">
      <c r="A360" s="1536" t="s">
        <v>1296</v>
      </c>
      <c r="B360" s="1537" t="s">
        <v>451</v>
      </c>
    </row>
    <row r="361" spans="1:2" ht="16.5">
      <c r="A361" s="1536" t="s">
        <v>1297</v>
      </c>
      <c r="B361" s="1537" t="s">
        <v>452</v>
      </c>
    </row>
    <row r="362" spans="1:2" ht="17.25" thickBot="1">
      <c r="A362" s="1538" t="s">
        <v>1298</v>
      </c>
      <c r="B362" s="1539" t="s">
        <v>453</v>
      </c>
    </row>
    <row r="363" spans="1:256" ht="18">
      <c r="A363" s="1588"/>
      <c r="B363" s="1540" t="s">
        <v>2007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1666</v>
      </c>
    </row>
    <row r="365" spans="1:2" ht="18">
      <c r="A365" s="1589"/>
      <c r="B365" s="1544" t="s">
        <v>2008</v>
      </c>
    </row>
    <row r="366" spans="1:2" ht="18">
      <c r="A366" s="1546" t="s">
        <v>1299</v>
      </c>
      <c r="B366" s="1545" t="s">
        <v>2009</v>
      </c>
    </row>
    <row r="367" spans="1:2" ht="18">
      <c r="A367" s="1546" t="s">
        <v>1300</v>
      </c>
      <c r="B367" s="1547" t="s">
        <v>2010</v>
      </c>
    </row>
    <row r="368" spans="1:2" ht="18">
      <c r="A368" s="1546" t="s">
        <v>1301</v>
      </c>
      <c r="B368" s="1548" t="s">
        <v>2011</v>
      </c>
    </row>
    <row r="369" spans="1:2" ht="18">
      <c r="A369" s="1546" t="s">
        <v>1302</v>
      </c>
      <c r="B369" s="1548" t="s">
        <v>2012</v>
      </c>
    </row>
    <row r="370" spans="1:2" ht="18">
      <c r="A370" s="1546" t="s">
        <v>1303</v>
      </c>
      <c r="B370" s="1548" t="s">
        <v>2013</v>
      </c>
    </row>
    <row r="371" spans="1:2" ht="18">
      <c r="A371" s="1546" t="s">
        <v>1304</v>
      </c>
      <c r="B371" s="1548" t="s">
        <v>2014</v>
      </c>
    </row>
    <row r="372" spans="1:2" ht="18">
      <c r="A372" s="1546" t="s">
        <v>1305</v>
      </c>
      <c r="B372" s="1548" t="s">
        <v>2015</v>
      </c>
    </row>
    <row r="373" spans="1:2" ht="18">
      <c r="A373" s="1546" t="s">
        <v>1306</v>
      </c>
      <c r="B373" s="1549" t="s">
        <v>2016</v>
      </c>
    </row>
    <row r="374" spans="1:2" ht="18">
      <c r="A374" s="1546" t="s">
        <v>1307</v>
      </c>
      <c r="B374" s="1549" t="s">
        <v>2017</v>
      </c>
    </row>
    <row r="375" spans="1:2" ht="18">
      <c r="A375" s="1546" t="s">
        <v>1308</v>
      </c>
      <c r="B375" s="1549" t="s">
        <v>2018</v>
      </c>
    </row>
    <row r="376" spans="1:2" ht="18">
      <c r="A376" s="1546" t="s">
        <v>1309</v>
      </c>
      <c r="B376" s="1549" t="s">
        <v>2019</v>
      </c>
    </row>
    <row r="377" spans="1:2" ht="18">
      <c r="A377" s="1546" t="s">
        <v>1310</v>
      </c>
      <c r="B377" s="1550" t="s">
        <v>2020</v>
      </c>
    </row>
    <row r="378" spans="1:2" ht="18">
      <c r="A378" s="1546" t="s">
        <v>1311</v>
      </c>
      <c r="B378" s="1550" t="s">
        <v>2021</v>
      </c>
    </row>
    <row r="379" spans="1:2" ht="18">
      <c r="A379" s="1546" t="s">
        <v>1312</v>
      </c>
      <c r="B379" s="1549" t="s">
        <v>2022</v>
      </c>
    </row>
    <row r="380" spans="1:5" ht="18">
      <c r="A380" s="1546" t="s">
        <v>1313</v>
      </c>
      <c r="B380" s="1549" t="s">
        <v>2023</v>
      </c>
      <c r="C380" s="1551" t="s">
        <v>179</v>
      </c>
      <c r="E380" s="1552"/>
    </row>
    <row r="381" spans="1:5" ht="18">
      <c r="A381" s="1546" t="s">
        <v>1314</v>
      </c>
      <c r="B381" s="1548" t="s">
        <v>2024</v>
      </c>
      <c r="C381" s="1551" t="s">
        <v>179</v>
      </c>
      <c r="E381" s="1552"/>
    </row>
    <row r="382" spans="1:5" ht="18">
      <c r="A382" s="1546" t="s">
        <v>1315</v>
      </c>
      <c r="B382" s="1549" t="s">
        <v>2025</v>
      </c>
      <c r="C382" s="1551" t="s">
        <v>179</v>
      </c>
      <c r="E382" s="1552"/>
    </row>
    <row r="383" spans="1:5" ht="18">
      <c r="A383" s="1546" t="s">
        <v>1316</v>
      </c>
      <c r="B383" s="1549" t="s">
        <v>2026</v>
      </c>
      <c r="C383" s="1551" t="s">
        <v>179</v>
      </c>
      <c r="E383" s="1552"/>
    </row>
    <row r="384" spans="1:5" ht="18">
      <c r="A384" s="1546" t="s">
        <v>1317</v>
      </c>
      <c r="B384" s="1549" t="s">
        <v>2027</v>
      </c>
      <c r="C384" s="1551" t="s">
        <v>179</v>
      </c>
      <c r="E384" s="1552"/>
    </row>
    <row r="385" spans="1:5" ht="18">
      <c r="A385" s="1546" t="s">
        <v>1318</v>
      </c>
      <c r="B385" s="1549" t="s">
        <v>2028</v>
      </c>
      <c r="C385" s="1551" t="s">
        <v>179</v>
      </c>
      <c r="E385" s="1552"/>
    </row>
    <row r="386" spans="1:5" ht="18">
      <c r="A386" s="1546" t="s">
        <v>1319</v>
      </c>
      <c r="B386" s="1549" t="s">
        <v>2029</v>
      </c>
      <c r="C386" s="1551" t="s">
        <v>179</v>
      </c>
      <c r="E386" s="1552"/>
    </row>
    <row r="387" spans="1:5" ht="18">
      <c r="A387" s="1546" t="s">
        <v>1320</v>
      </c>
      <c r="B387" s="1549" t="s">
        <v>2030</v>
      </c>
      <c r="C387" s="1551" t="s">
        <v>179</v>
      </c>
      <c r="E387" s="1552"/>
    </row>
    <row r="388" spans="1:5" ht="18">
      <c r="A388" s="1546" t="s">
        <v>1321</v>
      </c>
      <c r="B388" s="1549" t="s">
        <v>2031</v>
      </c>
      <c r="C388" s="1551" t="s">
        <v>179</v>
      </c>
      <c r="E388" s="1552"/>
    </row>
    <row r="389" spans="1:5" ht="18">
      <c r="A389" s="1546" t="s">
        <v>1322</v>
      </c>
      <c r="B389" s="1548" t="s">
        <v>2032</v>
      </c>
      <c r="C389" s="1551" t="s">
        <v>179</v>
      </c>
      <c r="E389" s="1552"/>
    </row>
    <row r="390" spans="1:5" ht="18">
      <c r="A390" s="1546" t="s">
        <v>1323</v>
      </c>
      <c r="B390" s="1549" t="s">
        <v>2033</v>
      </c>
      <c r="C390" s="1551" t="s">
        <v>179</v>
      </c>
      <c r="E390" s="1552"/>
    </row>
    <row r="391" spans="1:5" ht="18">
      <c r="A391" s="1546" t="s">
        <v>1324</v>
      </c>
      <c r="B391" s="1548" t="s">
        <v>2034</v>
      </c>
      <c r="C391" s="1551" t="s">
        <v>179</v>
      </c>
      <c r="E391" s="1552"/>
    </row>
    <row r="392" spans="1:5" ht="18">
      <c r="A392" s="1546" t="s">
        <v>1325</v>
      </c>
      <c r="B392" s="1548" t="s">
        <v>2035</v>
      </c>
      <c r="C392" s="1551" t="s">
        <v>179</v>
      </c>
      <c r="E392" s="1552"/>
    </row>
    <row r="393" spans="1:5" ht="18">
      <c r="A393" s="1546" t="s">
        <v>1326</v>
      </c>
      <c r="B393" s="1548" t="s">
        <v>2036</v>
      </c>
      <c r="C393" s="1551" t="s">
        <v>179</v>
      </c>
      <c r="E393" s="1552"/>
    </row>
    <row r="394" spans="1:5" ht="18">
      <c r="A394" s="1546" t="s">
        <v>1327</v>
      </c>
      <c r="B394" s="1548" t="s">
        <v>2037</v>
      </c>
      <c r="C394" s="1551" t="s">
        <v>179</v>
      </c>
      <c r="E394" s="1552"/>
    </row>
    <row r="395" spans="1:5" ht="18">
      <c r="A395" s="1546" t="s">
        <v>1328</v>
      </c>
      <c r="B395" s="1548" t="s">
        <v>2038</v>
      </c>
      <c r="C395" s="1551" t="s">
        <v>179</v>
      </c>
      <c r="E395" s="1552"/>
    </row>
    <row r="396" spans="1:5" ht="18">
      <c r="A396" s="1546" t="s">
        <v>1329</v>
      </c>
      <c r="B396" s="1548" t="s">
        <v>2039</v>
      </c>
      <c r="C396" s="1551" t="s">
        <v>179</v>
      </c>
      <c r="E396" s="1552"/>
    </row>
    <row r="397" spans="1:5" ht="18">
      <c r="A397" s="1546" t="s">
        <v>1330</v>
      </c>
      <c r="B397" s="1548" t="s">
        <v>2040</v>
      </c>
      <c r="C397" s="1551" t="s">
        <v>179</v>
      </c>
      <c r="E397" s="1552"/>
    </row>
    <row r="398" spans="1:5" ht="18">
      <c r="A398" s="1546" t="s">
        <v>1331</v>
      </c>
      <c r="B398" s="1548" t="s">
        <v>2041</v>
      </c>
      <c r="C398" s="1551" t="s">
        <v>179</v>
      </c>
      <c r="E398" s="1552"/>
    </row>
    <row r="399" spans="1:5" ht="18">
      <c r="A399" s="1546" t="s">
        <v>1332</v>
      </c>
      <c r="B399" s="1553" t="s">
        <v>2042</v>
      </c>
      <c r="C399" s="1551" t="s">
        <v>179</v>
      </c>
      <c r="E399" s="1552"/>
    </row>
    <row r="400" spans="1:5" ht="18">
      <c r="A400" s="1546" t="s">
        <v>1333</v>
      </c>
      <c r="B400" s="1554" t="s">
        <v>1242</v>
      </c>
      <c r="C400" s="1551" t="s">
        <v>179</v>
      </c>
      <c r="E400" s="1552"/>
    </row>
    <row r="401" spans="1:5" ht="18">
      <c r="A401" s="1590" t="s">
        <v>1334</v>
      </c>
      <c r="B401" s="1555" t="s">
        <v>1667</v>
      </c>
      <c r="C401" s="1551" t="s">
        <v>179</v>
      </c>
      <c r="E401" s="1552"/>
    </row>
    <row r="402" spans="1:5" ht="18">
      <c r="A402" s="1589" t="s">
        <v>179</v>
      </c>
      <c r="B402" s="1556" t="s">
        <v>1668</v>
      </c>
      <c r="C402" s="1551" t="s">
        <v>179</v>
      </c>
      <c r="E402" s="1552"/>
    </row>
    <row r="403" spans="1:5" ht="18">
      <c r="A403" s="1561" t="s">
        <v>1335</v>
      </c>
      <c r="B403" s="1557" t="s">
        <v>2043</v>
      </c>
      <c r="C403" s="1551" t="s">
        <v>179</v>
      </c>
      <c r="E403" s="1552"/>
    </row>
    <row r="404" spans="1:5" ht="18">
      <c r="A404" s="1546" t="s">
        <v>1336</v>
      </c>
      <c r="B404" s="1533" t="s">
        <v>2044</v>
      </c>
      <c r="C404" s="1551" t="s">
        <v>179</v>
      </c>
      <c r="E404" s="1552"/>
    </row>
    <row r="405" spans="1:5" ht="18">
      <c r="A405" s="1591" t="s">
        <v>1337</v>
      </c>
      <c r="B405" s="1558" t="s">
        <v>2045</v>
      </c>
      <c r="C405" s="1551" t="s">
        <v>179</v>
      </c>
      <c r="E405" s="1552"/>
    </row>
    <row r="406" spans="1:5" ht="18">
      <c r="A406" s="1542" t="s">
        <v>179</v>
      </c>
      <c r="B406" s="1559" t="s">
        <v>1669</v>
      </c>
      <c r="C406" s="1551" t="s">
        <v>179</v>
      </c>
      <c r="E406" s="1552"/>
    </row>
    <row r="407" spans="1:5" ht="16.5">
      <c r="A407" s="1526" t="s">
        <v>1289</v>
      </c>
      <c r="B407" s="1528" t="s">
        <v>86</v>
      </c>
      <c r="C407" s="1551" t="s">
        <v>179</v>
      </c>
      <c r="E407" s="1552"/>
    </row>
    <row r="408" spans="1:5" ht="16.5">
      <c r="A408" s="1526" t="s">
        <v>1290</v>
      </c>
      <c r="B408" s="1528" t="s">
        <v>87</v>
      </c>
      <c r="C408" s="1551" t="s">
        <v>179</v>
      </c>
      <c r="E408" s="1552"/>
    </row>
    <row r="409" spans="1:5" ht="16.5">
      <c r="A409" s="1592" t="s">
        <v>1291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1670</v>
      </c>
      <c r="C410" s="1551" t="s">
        <v>179</v>
      </c>
      <c r="E410" s="1552"/>
    </row>
    <row r="411" spans="1:5" ht="18">
      <c r="A411" s="1561" t="s">
        <v>1338</v>
      </c>
      <c r="B411" s="1557" t="s">
        <v>1243</v>
      </c>
      <c r="C411" s="1551" t="s">
        <v>179</v>
      </c>
      <c r="E411" s="1552"/>
    </row>
    <row r="412" spans="1:5" ht="18">
      <c r="A412" s="1561" t="s">
        <v>1339</v>
      </c>
      <c r="B412" s="1557" t="s">
        <v>1244</v>
      </c>
      <c r="C412" s="1551" t="s">
        <v>179</v>
      </c>
      <c r="E412" s="1552"/>
    </row>
    <row r="413" spans="1:5" ht="18">
      <c r="A413" s="1561" t="s">
        <v>1340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1341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1342</v>
      </c>
      <c r="B415" s="1562" t="s">
        <v>1245</v>
      </c>
      <c r="C415" s="1551" t="s">
        <v>179</v>
      </c>
      <c r="E415" s="1552"/>
    </row>
    <row r="416" spans="1:5" ht="16.5">
      <c r="A416" s="1594" t="s">
        <v>1343</v>
      </c>
      <c r="B416" s="1563" t="s">
        <v>718</v>
      </c>
      <c r="C416" s="1551" t="s">
        <v>179</v>
      </c>
      <c r="E416" s="1552"/>
    </row>
    <row r="417" spans="1:5" ht="16.5">
      <c r="A417" s="1526" t="s">
        <v>1344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1345</v>
      </c>
      <c r="B418" s="1564" t="s">
        <v>720</v>
      </c>
      <c r="C418" s="1551" t="s">
        <v>179</v>
      </c>
      <c r="E418" s="1552"/>
    </row>
    <row r="419" spans="1:5" ht="16.5">
      <c r="A419" s="1524" t="s">
        <v>1346</v>
      </c>
      <c r="B419" s="1565" t="s">
        <v>721</v>
      </c>
      <c r="C419" s="1551" t="s">
        <v>179</v>
      </c>
      <c r="E419" s="1552"/>
    </row>
    <row r="420" spans="1:5" ht="16.5">
      <c r="A420" s="1596" t="s">
        <v>1347</v>
      </c>
      <c r="B420" s="1528" t="s">
        <v>722</v>
      </c>
      <c r="C420" s="1551" t="s">
        <v>179</v>
      </c>
      <c r="E420" s="1552"/>
    </row>
    <row r="421" spans="1:5" ht="16.5">
      <c r="A421" s="1526" t="s">
        <v>1348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1349</v>
      </c>
      <c r="B422" s="1567" t="s">
        <v>301</v>
      </c>
      <c r="C422" s="1551" t="s">
        <v>179</v>
      </c>
      <c r="E422" s="1552"/>
    </row>
    <row r="423" spans="1:5" ht="18">
      <c r="A423" s="1546" t="s">
        <v>1350</v>
      </c>
      <c r="B423" s="1568" t="s">
        <v>1671</v>
      </c>
      <c r="C423" s="1551" t="s">
        <v>179</v>
      </c>
      <c r="E423" s="1552"/>
    </row>
    <row r="424" spans="1:5" ht="18">
      <c r="A424" s="1546" t="s">
        <v>1351</v>
      </c>
      <c r="B424" s="1569" t="s">
        <v>1672</v>
      </c>
      <c r="C424" s="1551" t="s">
        <v>179</v>
      </c>
      <c r="E424" s="1552"/>
    </row>
    <row r="425" spans="1:5" ht="18">
      <c r="A425" s="1546" t="s">
        <v>1352</v>
      </c>
      <c r="B425" s="1570" t="s">
        <v>1673</v>
      </c>
      <c r="C425" s="1551" t="s">
        <v>179</v>
      </c>
      <c r="E425" s="1552"/>
    </row>
    <row r="426" spans="1:5" ht="18">
      <c r="A426" s="1546" t="s">
        <v>1353</v>
      </c>
      <c r="B426" s="1569" t="s">
        <v>1674</v>
      </c>
      <c r="C426" s="1551" t="s">
        <v>179</v>
      </c>
      <c r="E426" s="1552"/>
    </row>
    <row r="427" spans="1:5" ht="18">
      <c r="A427" s="1546" t="s">
        <v>1354</v>
      </c>
      <c r="B427" s="1569" t="s">
        <v>1675</v>
      </c>
      <c r="C427" s="1551" t="s">
        <v>179</v>
      </c>
      <c r="E427" s="1552"/>
    </row>
    <row r="428" spans="1:5" ht="18">
      <c r="A428" s="1546" t="s">
        <v>1355</v>
      </c>
      <c r="B428" s="1571" t="s">
        <v>1676</v>
      </c>
      <c r="C428" s="1551" t="s">
        <v>179</v>
      </c>
      <c r="E428" s="1552"/>
    </row>
    <row r="429" spans="1:5" ht="18">
      <c r="A429" s="1546" t="s">
        <v>1356</v>
      </c>
      <c r="B429" s="1571" t="s">
        <v>1677</v>
      </c>
      <c r="C429" s="1551" t="s">
        <v>179</v>
      </c>
      <c r="E429" s="1552"/>
    </row>
    <row r="430" spans="1:5" ht="18">
      <c r="A430" s="1546" t="s">
        <v>1357</v>
      </c>
      <c r="B430" s="1571" t="s">
        <v>1678</v>
      </c>
      <c r="C430" s="1551" t="s">
        <v>179</v>
      </c>
      <c r="E430" s="1552"/>
    </row>
    <row r="431" spans="1:5" ht="18">
      <c r="A431" s="1546" t="s">
        <v>1358</v>
      </c>
      <c r="B431" s="1571" t="s">
        <v>1679</v>
      </c>
      <c r="C431" s="1551" t="s">
        <v>179</v>
      </c>
      <c r="E431" s="1552"/>
    </row>
    <row r="432" spans="1:5" ht="18">
      <c r="A432" s="1546" t="s">
        <v>1359</v>
      </c>
      <c r="B432" s="1571" t="s">
        <v>1680</v>
      </c>
      <c r="C432" s="1551" t="s">
        <v>179</v>
      </c>
      <c r="E432" s="1552"/>
    </row>
    <row r="433" spans="1:5" ht="18">
      <c r="A433" s="1546" t="s">
        <v>1360</v>
      </c>
      <c r="B433" s="1569" t="s">
        <v>1681</v>
      </c>
      <c r="C433" s="1551" t="s">
        <v>179</v>
      </c>
      <c r="E433" s="1552"/>
    </row>
    <row r="434" spans="1:5" ht="18">
      <c r="A434" s="1546" t="s">
        <v>1361</v>
      </c>
      <c r="B434" s="1569" t="s">
        <v>1682</v>
      </c>
      <c r="C434" s="1551" t="s">
        <v>179</v>
      </c>
      <c r="E434" s="1552"/>
    </row>
    <row r="435" spans="1:5" ht="18">
      <c r="A435" s="1546" t="s">
        <v>1362</v>
      </c>
      <c r="B435" s="1569" t="s">
        <v>1683</v>
      </c>
      <c r="C435" s="1551" t="s">
        <v>179</v>
      </c>
      <c r="E435" s="1552"/>
    </row>
    <row r="436" spans="1:5" ht="18.75" thickBot="1">
      <c r="A436" s="1546" t="s">
        <v>1363</v>
      </c>
      <c r="B436" s="1572" t="s">
        <v>1684</v>
      </c>
      <c r="C436" s="1551" t="s">
        <v>179</v>
      </c>
      <c r="E436" s="1552"/>
    </row>
    <row r="437" spans="1:5" ht="18">
      <c r="A437" s="1546" t="s">
        <v>1364</v>
      </c>
      <c r="B437" s="1568" t="s">
        <v>1685</v>
      </c>
      <c r="C437" s="1551" t="s">
        <v>179</v>
      </c>
      <c r="E437" s="1552"/>
    </row>
    <row r="438" spans="1:5" ht="18">
      <c r="A438" s="1546" t="s">
        <v>1365</v>
      </c>
      <c r="B438" s="1570" t="s">
        <v>1686</v>
      </c>
      <c r="C438" s="1551" t="s">
        <v>179</v>
      </c>
      <c r="E438" s="1552"/>
    </row>
    <row r="439" spans="1:5" ht="18">
      <c r="A439" s="1546" t="s">
        <v>1366</v>
      </c>
      <c r="B439" s="1569" t="s">
        <v>1687</v>
      </c>
      <c r="C439" s="1551" t="s">
        <v>179</v>
      </c>
      <c r="E439" s="1552"/>
    </row>
    <row r="440" spans="1:5" ht="18">
      <c r="A440" s="1546" t="s">
        <v>1367</v>
      </c>
      <c r="B440" s="1569" t="s">
        <v>1688</v>
      </c>
      <c r="C440" s="1551" t="s">
        <v>179</v>
      </c>
      <c r="E440" s="1552"/>
    </row>
    <row r="441" spans="1:5" ht="18">
      <c r="A441" s="1546" t="s">
        <v>1368</v>
      </c>
      <c r="B441" s="1569" t="s">
        <v>1689</v>
      </c>
      <c r="C441" s="1551" t="s">
        <v>179</v>
      </c>
      <c r="E441" s="1552"/>
    </row>
    <row r="442" spans="1:5" ht="18">
      <c r="A442" s="1546" t="s">
        <v>1369</v>
      </c>
      <c r="B442" s="1569" t="s">
        <v>1690</v>
      </c>
      <c r="C442" s="1551" t="s">
        <v>179</v>
      </c>
      <c r="E442" s="1552"/>
    </row>
    <row r="443" spans="1:5" ht="18">
      <c r="A443" s="1546" t="s">
        <v>1370</v>
      </c>
      <c r="B443" s="1569" t="s">
        <v>1691</v>
      </c>
      <c r="C443" s="1551" t="s">
        <v>179</v>
      </c>
      <c r="E443" s="1552"/>
    </row>
    <row r="444" spans="1:5" ht="18">
      <c r="A444" s="1546" t="s">
        <v>1371</v>
      </c>
      <c r="B444" s="1569" t="s">
        <v>1692</v>
      </c>
      <c r="C444" s="1551" t="s">
        <v>179</v>
      </c>
      <c r="E444" s="1552"/>
    </row>
    <row r="445" spans="1:5" ht="18">
      <c r="A445" s="1546" t="s">
        <v>1372</v>
      </c>
      <c r="B445" s="1569" t="s">
        <v>1693</v>
      </c>
      <c r="C445" s="1551" t="s">
        <v>179</v>
      </c>
      <c r="E445" s="1552"/>
    </row>
    <row r="446" spans="1:5" ht="18">
      <c r="A446" s="1546" t="s">
        <v>1373</v>
      </c>
      <c r="B446" s="1569" t="s">
        <v>1694</v>
      </c>
      <c r="C446" s="1551" t="s">
        <v>179</v>
      </c>
      <c r="E446" s="1552"/>
    </row>
    <row r="447" spans="1:5" ht="18">
      <c r="A447" s="1546" t="s">
        <v>1374</v>
      </c>
      <c r="B447" s="1569" t="s">
        <v>1695</v>
      </c>
      <c r="C447" s="1551" t="s">
        <v>179</v>
      </c>
      <c r="E447" s="1552"/>
    </row>
    <row r="448" spans="1:5" ht="18">
      <c r="A448" s="1546" t="s">
        <v>1375</v>
      </c>
      <c r="B448" s="1569" t="s">
        <v>1696</v>
      </c>
      <c r="C448" s="1551" t="s">
        <v>179</v>
      </c>
      <c r="E448" s="1552"/>
    </row>
    <row r="449" spans="1:5" ht="18.75" thickBot="1">
      <c r="A449" s="1546" t="s">
        <v>1376</v>
      </c>
      <c r="B449" s="1572" t="s">
        <v>1697</v>
      </c>
      <c r="C449" s="1551" t="s">
        <v>179</v>
      </c>
      <c r="E449" s="1552"/>
    </row>
    <row r="450" spans="1:5" ht="18">
      <c r="A450" s="1546" t="s">
        <v>1377</v>
      </c>
      <c r="B450" s="1568" t="s">
        <v>1698</v>
      </c>
      <c r="C450" s="1551" t="s">
        <v>179</v>
      </c>
      <c r="E450" s="1552"/>
    </row>
    <row r="451" spans="1:5" ht="18">
      <c r="A451" s="1546" t="s">
        <v>1378</v>
      </c>
      <c r="B451" s="1569" t="s">
        <v>1699</v>
      </c>
      <c r="C451" s="1551" t="s">
        <v>179</v>
      </c>
      <c r="E451" s="1552"/>
    </row>
    <row r="452" spans="1:5" ht="18">
      <c r="A452" s="1546" t="s">
        <v>1379</v>
      </c>
      <c r="B452" s="1569" t="s">
        <v>1700</v>
      </c>
      <c r="C452" s="1551" t="s">
        <v>179</v>
      </c>
      <c r="E452" s="1552"/>
    </row>
    <row r="453" spans="1:5" ht="18">
      <c r="A453" s="1546" t="s">
        <v>1380</v>
      </c>
      <c r="B453" s="1569" t="s">
        <v>1701</v>
      </c>
      <c r="C453" s="1551" t="s">
        <v>179</v>
      </c>
      <c r="E453" s="1552"/>
    </row>
    <row r="454" spans="1:5" ht="18">
      <c r="A454" s="1546" t="s">
        <v>1381</v>
      </c>
      <c r="B454" s="1570" t="s">
        <v>1702</v>
      </c>
      <c r="C454" s="1551" t="s">
        <v>179</v>
      </c>
      <c r="E454" s="1552"/>
    </row>
    <row r="455" spans="1:5" ht="18">
      <c r="A455" s="1546" t="s">
        <v>1382</v>
      </c>
      <c r="B455" s="1569" t="s">
        <v>1703</v>
      </c>
      <c r="C455" s="1551" t="s">
        <v>179</v>
      </c>
      <c r="E455" s="1552"/>
    </row>
    <row r="456" spans="1:5" ht="18">
      <c r="A456" s="1546" t="s">
        <v>1383</v>
      </c>
      <c r="B456" s="1569" t="s">
        <v>1704</v>
      </c>
      <c r="C456" s="1551" t="s">
        <v>179</v>
      </c>
      <c r="E456" s="1552"/>
    </row>
    <row r="457" spans="1:5" ht="18">
      <c r="A457" s="1546" t="s">
        <v>1384</v>
      </c>
      <c r="B457" s="1569" t="s">
        <v>1705</v>
      </c>
      <c r="C457" s="1551" t="s">
        <v>179</v>
      </c>
      <c r="E457" s="1552"/>
    </row>
    <row r="458" spans="1:5" ht="18">
      <c r="A458" s="1546" t="s">
        <v>1385</v>
      </c>
      <c r="B458" s="1569" t="s">
        <v>1706</v>
      </c>
      <c r="C458" s="1551" t="s">
        <v>179</v>
      </c>
      <c r="E458" s="1552"/>
    </row>
    <row r="459" spans="1:5" ht="18">
      <c r="A459" s="1546" t="s">
        <v>1386</v>
      </c>
      <c r="B459" s="1569" t="s">
        <v>1707</v>
      </c>
      <c r="C459" s="1551" t="s">
        <v>179</v>
      </c>
      <c r="E459" s="1552"/>
    </row>
    <row r="460" spans="1:5" ht="18">
      <c r="A460" s="1546" t="s">
        <v>1387</v>
      </c>
      <c r="B460" s="1569" t="s">
        <v>1708</v>
      </c>
      <c r="C460" s="1551" t="s">
        <v>179</v>
      </c>
      <c r="E460" s="1552"/>
    </row>
    <row r="461" spans="1:5" ht="18.75" thickBot="1">
      <c r="A461" s="1546" t="s">
        <v>1388</v>
      </c>
      <c r="B461" s="1572" t="s">
        <v>1709</v>
      </c>
      <c r="C461" s="1551" t="s">
        <v>179</v>
      </c>
      <c r="E461" s="1552"/>
    </row>
    <row r="462" spans="1:5" ht="18">
      <c r="A462" s="1546" t="s">
        <v>1389</v>
      </c>
      <c r="B462" s="1573" t="s">
        <v>1710</v>
      </c>
      <c r="C462" s="1551" t="s">
        <v>179</v>
      </c>
      <c r="E462" s="1552"/>
    </row>
    <row r="463" spans="1:5" ht="18">
      <c r="A463" s="1546" t="s">
        <v>1390</v>
      </c>
      <c r="B463" s="1569" t="s">
        <v>1711</v>
      </c>
      <c r="C463" s="1551" t="s">
        <v>179</v>
      </c>
      <c r="E463" s="1552"/>
    </row>
    <row r="464" spans="1:5" ht="18">
      <c r="A464" s="1546" t="s">
        <v>1391</v>
      </c>
      <c r="B464" s="1569" t="s">
        <v>1712</v>
      </c>
      <c r="C464" s="1551" t="s">
        <v>179</v>
      </c>
      <c r="E464" s="1552"/>
    </row>
    <row r="465" spans="1:5" ht="18">
      <c r="A465" s="1546" t="s">
        <v>1392</v>
      </c>
      <c r="B465" s="1569" t="s">
        <v>1713</v>
      </c>
      <c r="C465" s="1551" t="s">
        <v>179</v>
      </c>
      <c r="E465" s="1552"/>
    </row>
    <row r="466" spans="1:5" ht="18">
      <c r="A466" s="1546" t="s">
        <v>1393</v>
      </c>
      <c r="B466" s="1569" t="s">
        <v>1714</v>
      </c>
      <c r="C466" s="1551" t="s">
        <v>179</v>
      </c>
      <c r="E466" s="1552"/>
    </row>
    <row r="467" spans="1:5" ht="18">
      <c r="A467" s="1546" t="s">
        <v>1394</v>
      </c>
      <c r="B467" s="1569" t="s">
        <v>1715</v>
      </c>
      <c r="C467" s="1551" t="s">
        <v>179</v>
      </c>
      <c r="E467" s="1552"/>
    </row>
    <row r="468" spans="1:5" ht="18">
      <c r="A468" s="1546" t="s">
        <v>1395</v>
      </c>
      <c r="B468" s="1569" t="s">
        <v>1716</v>
      </c>
      <c r="C468" s="1551" t="s">
        <v>179</v>
      </c>
      <c r="E468" s="1552"/>
    </row>
    <row r="469" spans="1:5" ht="18">
      <c r="A469" s="1546" t="s">
        <v>1396</v>
      </c>
      <c r="B469" s="1569" t="s">
        <v>1717</v>
      </c>
      <c r="C469" s="1551" t="s">
        <v>179</v>
      </c>
      <c r="E469" s="1552"/>
    </row>
    <row r="470" spans="1:5" ht="18">
      <c r="A470" s="1546" t="s">
        <v>1397</v>
      </c>
      <c r="B470" s="1569" t="s">
        <v>1718</v>
      </c>
      <c r="C470" s="1551" t="s">
        <v>179</v>
      </c>
      <c r="E470" s="1552"/>
    </row>
    <row r="471" spans="1:5" ht="18.75" thickBot="1">
      <c r="A471" s="1546" t="s">
        <v>1398</v>
      </c>
      <c r="B471" s="1572" t="s">
        <v>1719</v>
      </c>
      <c r="C471" s="1551" t="s">
        <v>179</v>
      </c>
      <c r="E471" s="1552"/>
    </row>
    <row r="472" spans="1:5" ht="18">
      <c r="A472" s="1546" t="s">
        <v>1399</v>
      </c>
      <c r="B472" s="1568" t="s">
        <v>1720</v>
      </c>
      <c r="C472" s="1551" t="s">
        <v>179</v>
      </c>
      <c r="E472" s="1552"/>
    </row>
    <row r="473" spans="1:5" ht="18">
      <c r="A473" s="1546" t="s">
        <v>1400</v>
      </c>
      <c r="B473" s="1569" t="s">
        <v>1721</v>
      </c>
      <c r="C473" s="1551" t="s">
        <v>179</v>
      </c>
      <c r="E473" s="1552"/>
    </row>
    <row r="474" spans="1:5" ht="18">
      <c r="A474" s="1546" t="s">
        <v>1401</v>
      </c>
      <c r="B474" s="1569" t="s">
        <v>1722</v>
      </c>
      <c r="C474" s="1551" t="s">
        <v>179</v>
      </c>
      <c r="E474" s="1552"/>
    </row>
    <row r="475" spans="1:5" ht="18">
      <c r="A475" s="1546" t="s">
        <v>1402</v>
      </c>
      <c r="B475" s="1570" t="s">
        <v>1723</v>
      </c>
      <c r="C475" s="1551" t="s">
        <v>179</v>
      </c>
      <c r="E475" s="1552"/>
    </row>
    <row r="476" spans="1:5" ht="18">
      <c r="A476" s="1546" t="s">
        <v>1403</v>
      </c>
      <c r="B476" s="1569" t="s">
        <v>1724</v>
      </c>
      <c r="C476" s="1551" t="s">
        <v>179</v>
      </c>
      <c r="E476" s="1552"/>
    </row>
    <row r="477" spans="1:5" ht="18">
      <c r="A477" s="1546" t="s">
        <v>1404</v>
      </c>
      <c r="B477" s="1569" t="s">
        <v>1725</v>
      </c>
      <c r="C477" s="1551" t="s">
        <v>179</v>
      </c>
      <c r="E477" s="1552"/>
    </row>
    <row r="478" spans="1:5" ht="18">
      <c r="A478" s="1546" t="s">
        <v>1405</v>
      </c>
      <c r="B478" s="1569" t="s">
        <v>1726</v>
      </c>
      <c r="C478" s="1551" t="s">
        <v>179</v>
      </c>
      <c r="E478" s="1552"/>
    </row>
    <row r="479" spans="1:5" ht="18">
      <c r="A479" s="1546" t="s">
        <v>1406</v>
      </c>
      <c r="B479" s="1569" t="s">
        <v>1727</v>
      </c>
      <c r="C479" s="1551" t="s">
        <v>179</v>
      </c>
      <c r="E479" s="1552"/>
    </row>
    <row r="480" spans="1:5" ht="18">
      <c r="A480" s="1546" t="s">
        <v>1407</v>
      </c>
      <c r="B480" s="1569" t="s">
        <v>1728</v>
      </c>
      <c r="C480" s="1551" t="s">
        <v>179</v>
      </c>
      <c r="E480" s="1552"/>
    </row>
    <row r="481" spans="1:5" ht="18">
      <c r="A481" s="1546" t="s">
        <v>1408</v>
      </c>
      <c r="B481" s="1569" t="s">
        <v>1729</v>
      </c>
      <c r="C481" s="1551" t="s">
        <v>179</v>
      </c>
      <c r="E481" s="1552"/>
    </row>
    <row r="482" spans="1:5" ht="18.75" thickBot="1">
      <c r="A482" s="1546" t="s">
        <v>1409</v>
      </c>
      <c r="B482" s="1572" t="s">
        <v>1730</v>
      </c>
      <c r="C482" s="1551" t="s">
        <v>179</v>
      </c>
      <c r="E482" s="1552"/>
    </row>
    <row r="483" spans="1:5" ht="18">
      <c r="A483" s="1546" t="s">
        <v>1410</v>
      </c>
      <c r="B483" s="1568" t="s">
        <v>1731</v>
      </c>
      <c r="C483" s="1551" t="s">
        <v>179</v>
      </c>
      <c r="E483" s="1552"/>
    </row>
    <row r="484" spans="1:5" ht="18">
      <c r="A484" s="1546" t="s">
        <v>1411</v>
      </c>
      <c r="B484" s="1569" t="s">
        <v>1732</v>
      </c>
      <c r="C484" s="1551" t="s">
        <v>179</v>
      </c>
      <c r="E484" s="1552"/>
    </row>
    <row r="485" spans="1:5" ht="18">
      <c r="A485" s="1546" t="s">
        <v>1412</v>
      </c>
      <c r="B485" s="1570" t="s">
        <v>1733</v>
      </c>
      <c r="C485" s="1551" t="s">
        <v>179</v>
      </c>
      <c r="E485" s="1552"/>
    </row>
    <row r="486" spans="1:5" ht="18">
      <c r="A486" s="1546" t="s">
        <v>1413</v>
      </c>
      <c r="B486" s="1569" t="s">
        <v>1734</v>
      </c>
      <c r="C486" s="1551" t="s">
        <v>179</v>
      </c>
      <c r="E486" s="1552"/>
    </row>
    <row r="487" spans="1:5" ht="18">
      <c r="A487" s="1546" t="s">
        <v>1414</v>
      </c>
      <c r="B487" s="1569" t="s">
        <v>1735</v>
      </c>
      <c r="C487" s="1551" t="s">
        <v>179</v>
      </c>
      <c r="E487" s="1552"/>
    </row>
    <row r="488" spans="1:5" ht="18">
      <c r="A488" s="1546" t="s">
        <v>1415</v>
      </c>
      <c r="B488" s="1569" t="s">
        <v>1736</v>
      </c>
      <c r="C488" s="1551" t="s">
        <v>179</v>
      </c>
      <c r="E488" s="1552"/>
    </row>
    <row r="489" spans="1:5" ht="18">
      <c r="A489" s="1546" t="s">
        <v>1416</v>
      </c>
      <c r="B489" s="1569" t="s">
        <v>1737</v>
      </c>
      <c r="C489" s="1551" t="s">
        <v>179</v>
      </c>
      <c r="E489" s="1552"/>
    </row>
    <row r="490" spans="1:5" ht="18">
      <c r="A490" s="1546" t="s">
        <v>1417</v>
      </c>
      <c r="B490" s="1569" t="s">
        <v>1738</v>
      </c>
      <c r="C490" s="1551" t="s">
        <v>179</v>
      </c>
      <c r="E490" s="1552"/>
    </row>
    <row r="491" spans="1:5" ht="18">
      <c r="A491" s="1546" t="s">
        <v>1418</v>
      </c>
      <c r="B491" s="1569" t="s">
        <v>1739</v>
      </c>
      <c r="C491" s="1551" t="s">
        <v>179</v>
      </c>
      <c r="E491" s="1552"/>
    </row>
    <row r="492" spans="1:5" ht="18.75" thickBot="1">
      <c r="A492" s="1546" t="s">
        <v>1419</v>
      </c>
      <c r="B492" s="1572" t="s">
        <v>1740</v>
      </c>
      <c r="C492" s="1551" t="s">
        <v>179</v>
      </c>
      <c r="E492" s="1552"/>
    </row>
    <row r="493" spans="1:5" ht="18">
      <c r="A493" s="1546" t="s">
        <v>1420</v>
      </c>
      <c r="B493" s="1573" t="s">
        <v>1741</v>
      </c>
      <c r="C493" s="1551" t="s">
        <v>179</v>
      </c>
      <c r="E493" s="1552"/>
    </row>
    <row r="494" spans="1:5" ht="18">
      <c r="A494" s="1546" t="s">
        <v>1421</v>
      </c>
      <c r="B494" s="1569" t="s">
        <v>1742</v>
      </c>
      <c r="C494" s="1551" t="s">
        <v>179</v>
      </c>
      <c r="E494" s="1552"/>
    </row>
    <row r="495" spans="1:5" ht="18">
      <c r="A495" s="1546" t="s">
        <v>1422</v>
      </c>
      <c r="B495" s="1569" t="s">
        <v>1743</v>
      </c>
      <c r="C495" s="1551" t="s">
        <v>179</v>
      </c>
      <c r="E495" s="1552"/>
    </row>
    <row r="496" spans="1:5" ht="18.75" thickBot="1">
      <c r="A496" s="1546" t="s">
        <v>1423</v>
      </c>
      <c r="B496" s="1572" t="s">
        <v>1744</v>
      </c>
      <c r="C496" s="1551" t="s">
        <v>179</v>
      </c>
      <c r="E496" s="1552"/>
    </row>
    <row r="497" spans="1:5" ht="18">
      <c r="A497" s="1546" t="s">
        <v>1424</v>
      </c>
      <c r="B497" s="1568" t="s">
        <v>1745</v>
      </c>
      <c r="C497" s="1551" t="s">
        <v>179</v>
      </c>
      <c r="E497" s="1552"/>
    </row>
    <row r="498" spans="1:5" ht="18">
      <c r="A498" s="1546" t="s">
        <v>1425</v>
      </c>
      <c r="B498" s="1569" t="s">
        <v>1746</v>
      </c>
      <c r="C498" s="1551" t="s">
        <v>179</v>
      </c>
      <c r="E498" s="1552"/>
    </row>
    <row r="499" spans="1:5" ht="18">
      <c r="A499" s="1546" t="s">
        <v>1426</v>
      </c>
      <c r="B499" s="1570" t="s">
        <v>1747</v>
      </c>
      <c r="C499" s="1551" t="s">
        <v>179</v>
      </c>
      <c r="E499" s="1552"/>
    </row>
    <row r="500" spans="1:5" ht="18">
      <c r="A500" s="1546" t="s">
        <v>1427</v>
      </c>
      <c r="B500" s="1569" t="s">
        <v>1748</v>
      </c>
      <c r="C500" s="1551" t="s">
        <v>179</v>
      </c>
      <c r="E500" s="1552"/>
    </row>
    <row r="501" spans="1:5" ht="18">
      <c r="A501" s="1546" t="s">
        <v>1428</v>
      </c>
      <c r="B501" s="1569" t="s">
        <v>1749</v>
      </c>
      <c r="C501" s="1551" t="s">
        <v>179</v>
      </c>
      <c r="E501" s="1552"/>
    </row>
    <row r="502" spans="1:5" ht="18">
      <c r="A502" s="1546" t="s">
        <v>1429</v>
      </c>
      <c r="B502" s="1569" t="s">
        <v>1750</v>
      </c>
      <c r="C502" s="1551" t="s">
        <v>179</v>
      </c>
      <c r="E502" s="1552"/>
    </row>
    <row r="503" spans="1:5" ht="18">
      <c r="A503" s="1546" t="s">
        <v>1430</v>
      </c>
      <c r="B503" s="1569" t="s">
        <v>1751</v>
      </c>
      <c r="C503" s="1551" t="s">
        <v>179</v>
      </c>
      <c r="E503" s="1552"/>
    </row>
    <row r="504" spans="1:5" ht="18.75" thickBot="1">
      <c r="A504" s="1546" t="s">
        <v>1431</v>
      </c>
      <c r="B504" s="1572" t="s">
        <v>1752</v>
      </c>
      <c r="C504" s="1551" t="s">
        <v>179</v>
      </c>
      <c r="E504" s="1552"/>
    </row>
    <row r="505" spans="1:5" ht="18">
      <c r="A505" s="1546" t="s">
        <v>1432</v>
      </c>
      <c r="B505" s="1568" t="s">
        <v>1753</v>
      </c>
      <c r="C505" s="1551" t="s">
        <v>179</v>
      </c>
      <c r="E505" s="1552"/>
    </row>
    <row r="506" spans="1:5" ht="18">
      <c r="A506" s="1546" t="s">
        <v>1433</v>
      </c>
      <c r="B506" s="1569" t="s">
        <v>1754</v>
      </c>
      <c r="C506" s="1551" t="s">
        <v>179</v>
      </c>
      <c r="E506" s="1552"/>
    </row>
    <row r="507" spans="1:5" ht="18">
      <c r="A507" s="1546" t="s">
        <v>1434</v>
      </c>
      <c r="B507" s="1569" t="s">
        <v>1755</v>
      </c>
      <c r="C507" s="1551" t="s">
        <v>179</v>
      </c>
      <c r="E507" s="1552"/>
    </row>
    <row r="508" spans="1:5" ht="18">
      <c r="A508" s="1546" t="s">
        <v>1435</v>
      </c>
      <c r="B508" s="1569" t="s">
        <v>1756</v>
      </c>
      <c r="C508" s="1551" t="s">
        <v>179</v>
      </c>
      <c r="E508" s="1552"/>
    </row>
    <row r="509" spans="1:5" ht="18">
      <c r="A509" s="1546" t="s">
        <v>1436</v>
      </c>
      <c r="B509" s="1570" t="s">
        <v>1757</v>
      </c>
      <c r="C509" s="1551" t="s">
        <v>179</v>
      </c>
      <c r="E509" s="1552"/>
    </row>
    <row r="510" spans="1:5" ht="18">
      <c r="A510" s="1546" t="s">
        <v>1437</v>
      </c>
      <c r="B510" s="1569" t="s">
        <v>1758</v>
      </c>
      <c r="C510" s="1551" t="s">
        <v>179</v>
      </c>
      <c r="E510" s="1552"/>
    </row>
    <row r="511" spans="1:5" ht="18.75" thickBot="1">
      <c r="A511" s="1546" t="s">
        <v>1438</v>
      </c>
      <c r="B511" s="1572" t="s">
        <v>1759</v>
      </c>
      <c r="C511" s="1551" t="s">
        <v>179</v>
      </c>
      <c r="E511" s="1552"/>
    </row>
    <row r="512" spans="1:5" ht="18">
      <c r="A512" s="1546" t="s">
        <v>1439</v>
      </c>
      <c r="B512" s="1568" t="s">
        <v>1760</v>
      </c>
      <c r="C512" s="1551" t="s">
        <v>179</v>
      </c>
      <c r="E512" s="1552"/>
    </row>
    <row r="513" spans="1:5" ht="18">
      <c r="A513" s="1546" t="s">
        <v>1440</v>
      </c>
      <c r="B513" s="1569" t="s">
        <v>1761</v>
      </c>
      <c r="C513" s="1551" t="s">
        <v>179</v>
      </c>
      <c r="E513" s="1552"/>
    </row>
    <row r="514" spans="1:5" ht="18">
      <c r="A514" s="1546" t="s">
        <v>1441</v>
      </c>
      <c r="B514" s="1569" t="s">
        <v>1762</v>
      </c>
      <c r="C514" s="1551" t="s">
        <v>179</v>
      </c>
      <c r="E514" s="1552"/>
    </row>
    <row r="515" spans="1:5" ht="18">
      <c r="A515" s="1546" t="s">
        <v>1442</v>
      </c>
      <c r="B515" s="1569" t="s">
        <v>1763</v>
      </c>
      <c r="C515" s="1551" t="s">
        <v>179</v>
      </c>
      <c r="E515" s="1552"/>
    </row>
    <row r="516" spans="1:5" ht="18">
      <c r="A516" s="1546" t="s">
        <v>1443</v>
      </c>
      <c r="B516" s="1570" t="s">
        <v>1764</v>
      </c>
      <c r="C516" s="1551" t="s">
        <v>179</v>
      </c>
      <c r="E516" s="1552"/>
    </row>
    <row r="517" spans="1:5" ht="18">
      <c r="A517" s="1546" t="s">
        <v>1444</v>
      </c>
      <c r="B517" s="1569" t="s">
        <v>1765</v>
      </c>
      <c r="C517" s="1551" t="s">
        <v>179</v>
      </c>
      <c r="E517" s="1552"/>
    </row>
    <row r="518" spans="1:5" ht="18">
      <c r="A518" s="1546" t="s">
        <v>1445</v>
      </c>
      <c r="B518" s="1569" t="s">
        <v>1766</v>
      </c>
      <c r="C518" s="1551" t="s">
        <v>179</v>
      </c>
      <c r="E518" s="1552"/>
    </row>
    <row r="519" spans="1:5" ht="18">
      <c r="A519" s="1546" t="s">
        <v>1446</v>
      </c>
      <c r="B519" s="1569" t="s">
        <v>1767</v>
      </c>
      <c r="C519" s="1551" t="s">
        <v>179</v>
      </c>
      <c r="E519" s="1552"/>
    </row>
    <row r="520" spans="1:5" ht="18.75" thickBot="1">
      <c r="A520" s="1546" t="s">
        <v>1447</v>
      </c>
      <c r="B520" s="1572" t="s">
        <v>1768</v>
      </c>
      <c r="C520" s="1551" t="s">
        <v>179</v>
      </c>
      <c r="E520" s="1552"/>
    </row>
    <row r="521" spans="1:5" ht="18">
      <c r="A521" s="1546" t="s">
        <v>1448</v>
      </c>
      <c r="B521" s="1568" t="s">
        <v>1769</v>
      </c>
      <c r="C521" s="1551" t="s">
        <v>179</v>
      </c>
      <c r="E521" s="1552"/>
    </row>
    <row r="522" spans="1:5" ht="18">
      <c r="A522" s="1546" t="s">
        <v>1449</v>
      </c>
      <c r="B522" s="1569" t="s">
        <v>1770</v>
      </c>
      <c r="C522" s="1551" t="s">
        <v>179</v>
      </c>
      <c r="E522" s="1552"/>
    </row>
    <row r="523" spans="1:5" ht="18">
      <c r="A523" s="1546" t="s">
        <v>1450</v>
      </c>
      <c r="B523" s="1570" t="s">
        <v>1771</v>
      </c>
      <c r="C523" s="1551" t="s">
        <v>179</v>
      </c>
      <c r="E523" s="1552"/>
    </row>
    <row r="524" spans="1:5" ht="18">
      <c r="A524" s="1546" t="s">
        <v>1451</v>
      </c>
      <c r="B524" s="1569" t="s">
        <v>1772</v>
      </c>
      <c r="C524" s="1551" t="s">
        <v>179</v>
      </c>
      <c r="E524" s="1552"/>
    </row>
    <row r="525" spans="1:5" ht="18">
      <c r="A525" s="1546" t="s">
        <v>1452</v>
      </c>
      <c r="B525" s="1569" t="s">
        <v>1773</v>
      </c>
      <c r="C525" s="1551" t="s">
        <v>179</v>
      </c>
      <c r="E525" s="1552"/>
    </row>
    <row r="526" spans="1:5" ht="18">
      <c r="A526" s="1546" t="s">
        <v>1453</v>
      </c>
      <c r="B526" s="1569" t="s">
        <v>1774</v>
      </c>
      <c r="C526" s="1551" t="s">
        <v>179</v>
      </c>
      <c r="E526" s="1552"/>
    </row>
    <row r="527" spans="1:5" ht="18">
      <c r="A527" s="1546" t="s">
        <v>1454</v>
      </c>
      <c r="B527" s="1569" t="s">
        <v>1775</v>
      </c>
      <c r="C527" s="1551" t="s">
        <v>179</v>
      </c>
      <c r="E527" s="1552"/>
    </row>
    <row r="528" spans="1:5" ht="18.75" thickBot="1">
      <c r="A528" s="1546" t="s">
        <v>1455</v>
      </c>
      <c r="B528" s="1572" t="s">
        <v>1776</v>
      </c>
      <c r="C528" s="1551" t="s">
        <v>179</v>
      </c>
      <c r="E528" s="1552"/>
    </row>
    <row r="529" spans="1:5" ht="18">
      <c r="A529" s="1546" t="s">
        <v>1456</v>
      </c>
      <c r="B529" s="1568" t="s">
        <v>1777</v>
      </c>
      <c r="C529" s="1551" t="s">
        <v>179</v>
      </c>
      <c r="E529" s="1552"/>
    </row>
    <row r="530" spans="1:5" ht="18">
      <c r="A530" s="1546" t="s">
        <v>1457</v>
      </c>
      <c r="B530" s="1569" t="s">
        <v>1778</v>
      </c>
      <c r="C530" s="1551" t="s">
        <v>179</v>
      </c>
      <c r="E530" s="1552"/>
    </row>
    <row r="531" spans="1:5" ht="18">
      <c r="A531" s="1546" t="s">
        <v>1458</v>
      </c>
      <c r="B531" s="1569" t="s">
        <v>1779</v>
      </c>
      <c r="C531" s="1551" t="s">
        <v>179</v>
      </c>
      <c r="E531" s="1552"/>
    </row>
    <row r="532" spans="1:5" ht="18">
      <c r="A532" s="1546" t="s">
        <v>1459</v>
      </c>
      <c r="B532" s="1569" t="s">
        <v>1780</v>
      </c>
      <c r="C532" s="1551" t="s">
        <v>179</v>
      </c>
      <c r="E532" s="1552"/>
    </row>
    <row r="533" spans="1:5" ht="18">
      <c r="A533" s="1546" t="s">
        <v>1460</v>
      </c>
      <c r="B533" s="1569" t="s">
        <v>1781</v>
      </c>
      <c r="C533" s="1551" t="s">
        <v>179</v>
      </c>
      <c r="E533" s="1552"/>
    </row>
    <row r="534" spans="1:5" ht="18">
      <c r="A534" s="1546" t="s">
        <v>1461</v>
      </c>
      <c r="B534" s="1569" t="s">
        <v>1782</v>
      </c>
      <c r="C534" s="1551" t="s">
        <v>179</v>
      </c>
      <c r="E534" s="1552"/>
    </row>
    <row r="535" spans="1:5" ht="18">
      <c r="A535" s="1546" t="s">
        <v>1462</v>
      </c>
      <c r="B535" s="1569" t="s">
        <v>1783</v>
      </c>
      <c r="C535" s="1551" t="s">
        <v>179</v>
      </c>
      <c r="E535" s="1552"/>
    </row>
    <row r="536" spans="1:5" ht="18">
      <c r="A536" s="1546" t="s">
        <v>1463</v>
      </c>
      <c r="B536" s="1569" t="s">
        <v>1784</v>
      </c>
      <c r="C536" s="1551" t="s">
        <v>179</v>
      </c>
      <c r="E536" s="1552"/>
    </row>
    <row r="537" spans="1:5" ht="18">
      <c r="A537" s="1546" t="s">
        <v>1464</v>
      </c>
      <c r="B537" s="1570" t="s">
        <v>1785</v>
      </c>
      <c r="C537" s="1551" t="s">
        <v>179</v>
      </c>
      <c r="E537" s="1552"/>
    </row>
    <row r="538" spans="1:5" ht="18">
      <c r="A538" s="1546" t="s">
        <v>1465</v>
      </c>
      <c r="B538" s="1569" t="s">
        <v>1786</v>
      </c>
      <c r="C538" s="1551" t="s">
        <v>179</v>
      </c>
      <c r="E538" s="1552"/>
    </row>
    <row r="539" spans="1:5" ht="18.75" thickBot="1">
      <c r="A539" s="1546" t="s">
        <v>1466</v>
      </c>
      <c r="B539" s="1572" t="s">
        <v>1787</v>
      </c>
      <c r="C539" s="1551" t="s">
        <v>179</v>
      </c>
      <c r="E539" s="1552"/>
    </row>
    <row r="540" spans="1:5" ht="18">
      <c r="A540" s="1546" t="s">
        <v>1467</v>
      </c>
      <c r="B540" s="1568" t="s">
        <v>1788</v>
      </c>
      <c r="C540" s="1551" t="s">
        <v>179</v>
      </c>
      <c r="E540" s="1552"/>
    </row>
    <row r="541" spans="1:5" ht="18">
      <c r="A541" s="1546" t="s">
        <v>1468</v>
      </c>
      <c r="B541" s="1569" t="s">
        <v>1789</v>
      </c>
      <c r="C541" s="1551" t="s">
        <v>179</v>
      </c>
      <c r="E541" s="1552"/>
    </row>
    <row r="542" spans="1:5" ht="18">
      <c r="A542" s="1546" t="s">
        <v>1469</v>
      </c>
      <c r="B542" s="1569" t="s">
        <v>1790</v>
      </c>
      <c r="C542" s="1551" t="s">
        <v>179</v>
      </c>
      <c r="E542" s="1552"/>
    </row>
    <row r="543" spans="1:5" ht="18">
      <c r="A543" s="1546" t="s">
        <v>1470</v>
      </c>
      <c r="B543" s="1569" t="s">
        <v>1791</v>
      </c>
      <c r="C543" s="1551" t="s">
        <v>179</v>
      </c>
      <c r="E543" s="1552"/>
    </row>
    <row r="544" spans="1:5" ht="18">
      <c r="A544" s="1546" t="s">
        <v>1471</v>
      </c>
      <c r="B544" s="1569" t="s">
        <v>1792</v>
      </c>
      <c r="C544" s="1551" t="s">
        <v>179</v>
      </c>
      <c r="E544" s="1552"/>
    </row>
    <row r="545" spans="1:5" ht="18">
      <c r="A545" s="1546" t="s">
        <v>1472</v>
      </c>
      <c r="B545" s="1570" t="s">
        <v>1793</v>
      </c>
      <c r="C545" s="1551" t="s">
        <v>179</v>
      </c>
      <c r="E545" s="1552"/>
    </row>
    <row r="546" spans="1:5" ht="18">
      <c r="A546" s="1546" t="s">
        <v>1473</v>
      </c>
      <c r="B546" s="1569" t="s">
        <v>1794</v>
      </c>
      <c r="C546" s="1551" t="s">
        <v>179</v>
      </c>
      <c r="E546" s="1552"/>
    </row>
    <row r="547" spans="1:5" ht="18">
      <c r="A547" s="1546" t="s">
        <v>1474</v>
      </c>
      <c r="B547" s="1569" t="s">
        <v>1795</v>
      </c>
      <c r="C547" s="1551" t="s">
        <v>179</v>
      </c>
      <c r="E547" s="1552"/>
    </row>
    <row r="548" spans="1:5" ht="18">
      <c r="A548" s="1546" t="s">
        <v>1475</v>
      </c>
      <c r="B548" s="1569" t="s">
        <v>1796</v>
      </c>
      <c r="C548" s="1551" t="s">
        <v>179</v>
      </c>
      <c r="E548" s="1552"/>
    </row>
    <row r="549" spans="1:5" ht="18">
      <c r="A549" s="1546" t="s">
        <v>1476</v>
      </c>
      <c r="B549" s="1569" t="s">
        <v>1797</v>
      </c>
      <c r="C549" s="1551" t="s">
        <v>179</v>
      </c>
      <c r="E549" s="1552"/>
    </row>
    <row r="550" spans="1:5" ht="18">
      <c r="A550" s="1546" t="s">
        <v>1477</v>
      </c>
      <c r="B550" s="1574" t="s">
        <v>1798</v>
      </c>
      <c r="C550" s="1551" t="s">
        <v>179</v>
      </c>
      <c r="E550" s="1552"/>
    </row>
    <row r="551" spans="1:5" ht="18.75" thickBot="1">
      <c r="A551" s="1546" t="s">
        <v>1478</v>
      </c>
      <c r="B551" s="1572" t="s">
        <v>1799</v>
      </c>
      <c r="C551" s="1551" t="s">
        <v>179</v>
      </c>
      <c r="E551" s="1552"/>
    </row>
    <row r="552" spans="1:5" ht="18">
      <c r="A552" s="1546" t="s">
        <v>1479</v>
      </c>
      <c r="B552" s="1568" t="s">
        <v>1800</v>
      </c>
      <c r="C552" s="1551" t="s">
        <v>179</v>
      </c>
      <c r="E552" s="1552"/>
    </row>
    <row r="553" spans="1:5" ht="18">
      <c r="A553" s="1546" t="s">
        <v>1480</v>
      </c>
      <c r="B553" s="1569" t="s">
        <v>1801</v>
      </c>
      <c r="C553" s="1551" t="s">
        <v>179</v>
      </c>
      <c r="E553" s="1552"/>
    </row>
    <row r="554" spans="1:5" ht="18">
      <c r="A554" s="1546" t="s">
        <v>1481</v>
      </c>
      <c r="B554" s="1569" t="s">
        <v>1802</v>
      </c>
      <c r="C554" s="1551" t="s">
        <v>179</v>
      </c>
      <c r="E554" s="1552"/>
    </row>
    <row r="555" spans="1:5" ht="18">
      <c r="A555" s="1546" t="s">
        <v>1482</v>
      </c>
      <c r="B555" s="1570" t="s">
        <v>1803</v>
      </c>
      <c r="C555" s="1551" t="s">
        <v>179</v>
      </c>
      <c r="E555" s="1552"/>
    </row>
    <row r="556" spans="1:5" ht="18">
      <c r="A556" s="1546" t="s">
        <v>1483</v>
      </c>
      <c r="B556" s="1569" t="s">
        <v>1804</v>
      </c>
      <c r="C556" s="1551" t="s">
        <v>179</v>
      </c>
      <c r="E556" s="1552"/>
    </row>
    <row r="557" spans="1:5" ht="18.75" thickBot="1">
      <c r="A557" s="1546" t="s">
        <v>1484</v>
      </c>
      <c r="B557" s="1572" t="s">
        <v>1805</v>
      </c>
      <c r="C557" s="1551" t="s">
        <v>179</v>
      </c>
      <c r="E557" s="1552"/>
    </row>
    <row r="558" spans="1:5" ht="18">
      <c r="A558" s="1546" t="s">
        <v>1485</v>
      </c>
      <c r="B558" s="1575" t="s">
        <v>1806</v>
      </c>
      <c r="C558" s="1551" t="s">
        <v>179</v>
      </c>
      <c r="E558" s="1552"/>
    </row>
    <row r="559" spans="1:5" ht="18">
      <c r="A559" s="1546" t="s">
        <v>1486</v>
      </c>
      <c r="B559" s="1569" t="s">
        <v>1807</v>
      </c>
      <c r="C559" s="1551" t="s">
        <v>179</v>
      </c>
      <c r="E559" s="1552"/>
    </row>
    <row r="560" spans="1:5" ht="18">
      <c r="A560" s="1546" t="s">
        <v>1487</v>
      </c>
      <c r="B560" s="1569" t="s">
        <v>1808</v>
      </c>
      <c r="C560" s="1551" t="s">
        <v>179</v>
      </c>
      <c r="E560" s="1552"/>
    </row>
    <row r="561" spans="1:5" ht="18">
      <c r="A561" s="1546" t="s">
        <v>1488</v>
      </c>
      <c r="B561" s="1569" t="s">
        <v>1809</v>
      </c>
      <c r="C561" s="1551" t="s">
        <v>179</v>
      </c>
      <c r="E561" s="1552"/>
    </row>
    <row r="562" spans="1:5" ht="18">
      <c r="A562" s="1546" t="s">
        <v>1489</v>
      </c>
      <c r="B562" s="1569" t="s">
        <v>1810</v>
      </c>
      <c r="C562" s="1551" t="s">
        <v>179</v>
      </c>
      <c r="E562" s="1552"/>
    </row>
    <row r="563" spans="1:5" ht="18">
      <c r="A563" s="1546" t="s">
        <v>1490</v>
      </c>
      <c r="B563" s="1569" t="s">
        <v>1811</v>
      </c>
      <c r="C563" s="1551" t="s">
        <v>179</v>
      </c>
      <c r="E563" s="1552"/>
    </row>
    <row r="564" spans="1:5" ht="18">
      <c r="A564" s="1546" t="s">
        <v>1491</v>
      </c>
      <c r="B564" s="1569" t="s">
        <v>1812</v>
      </c>
      <c r="C564" s="1551" t="s">
        <v>179</v>
      </c>
      <c r="E564" s="1552"/>
    </row>
    <row r="565" spans="1:5" ht="18">
      <c r="A565" s="1546" t="s">
        <v>1492</v>
      </c>
      <c r="B565" s="1570" t="s">
        <v>1813</v>
      </c>
      <c r="C565" s="1551" t="s">
        <v>179</v>
      </c>
      <c r="E565" s="1552"/>
    </row>
    <row r="566" spans="1:5" ht="18">
      <c r="A566" s="1546" t="s">
        <v>1493</v>
      </c>
      <c r="B566" s="1569" t="s">
        <v>1814</v>
      </c>
      <c r="C566" s="1551" t="s">
        <v>179</v>
      </c>
      <c r="E566" s="1552"/>
    </row>
    <row r="567" spans="1:5" ht="18">
      <c r="A567" s="1546" t="s">
        <v>1494</v>
      </c>
      <c r="B567" s="1569" t="s">
        <v>1815</v>
      </c>
      <c r="C567" s="1551" t="s">
        <v>179</v>
      </c>
      <c r="E567" s="1552"/>
    </row>
    <row r="568" spans="1:5" ht="18.75" thickBot="1">
      <c r="A568" s="1546" t="s">
        <v>1495</v>
      </c>
      <c r="B568" s="1572" t="s">
        <v>1816</v>
      </c>
      <c r="C568" s="1551" t="s">
        <v>179</v>
      </c>
      <c r="E568" s="1552"/>
    </row>
    <row r="569" spans="1:5" ht="18">
      <c r="A569" s="1546" t="s">
        <v>1496</v>
      </c>
      <c r="B569" s="1575" t="s">
        <v>1817</v>
      </c>
      <c r="C569" s="1551" t="s">
        <v>179</v>
      </c>
      <c r="E569" s="1552"/>
    </row>
    <row r="570" spans="1:5" ht="18">
      <c r="A570" s="1546" t="s">
        <v>1497</v>
      </c>
      <c r="B570" s="1569" t="s">
        <v>1818</v>
      </c>
      <c r="C570" s="1551" t="s">
        <v>179</v>
      </c>
      <c r="E570" s="1552"/>
    </row>
    <row r="571" spans="1:5" ht="18">
      <c r="A571" s="1546" t="s">
        <v>1498</v>
      </c>
      <c r="B571" s="1569" t="s">
        <v>1819</v>
      </c>
      <c r="C571" s="1551" t="s">
        <v>179</v>
      </c>
      <c r="E571" s="1552"/>
    </row>
    <row r="572" spans="1:5" ht="18">
      <c r="A572" s="1546" t="s">
        <v>1499</v>
      </c>
      <c r="B572" s="1569" t="s">
        <v>1820</v>
      </c>
      <c r="C572" s="1551" t="s">
        <v>179</v>
      </c>
      <c r="E572" s="1552"/>
    </row>
    <row r="573" spans="1:5" ht="18">
      <c r="A573" s="1546" t="s">
        <v>1500</v>
      </c>
      <c r="B573" s="1569" t="s">
        <v>1821</v>
      </c>
      <c r="C573" s="1551" t="s">
        <v>179</v>
      </c>
      <c r="E573" s="1552"/>
    </row>
    <row r="574" spans="1:5" ht="18">
      <c r="A574" s="1546" t="s">
        <v>1501</v>
      </c>
      <c r="B574" s="1569" t="s">
        <v>1822</v>
      </c>
      <c r="C574" s="1551" t="s">
        <v>179</v>
      </c>
      <c r="E574" s="1552"/>
    </row>
    <row r="575" spans="1:5" ht="18">
      <c r="A575" s="1546" t="s">
        <v>1502</v>
      </c>
      <c r="B575" s="1569" t="s">
        <v>1823</v>
      </c>
      <c r="C575" s="1551" t="s">
        <v>179</v>
      </c>
      <c r="E575" s="1552"/>
    </row>
    <row r="576" spans="1:5" ht="18">
      <c r="A576" s="1546" t="s">
        <v>1503</v>
      </c>
      <c r="B576" s="1569" t="s">
        <v>1824</v>
      </c>
      <c r="C576" s="1551" t="s">
        <v>179</v>
      </c>
      <c r="E576" s="1552"/>
    </row>
    <row r="577" spans="1:5" ht="18">
      <c r="A577" s="1546" t="s">
        <v>1504</v>
      </c>
      <c r="B577" s="1570" t="s">
        <v>1825</v>
      </c>
      <c r="C577" s="1551" t="s">
        <v>179</v>
      </c>
      <c r="E577" s="1552"/>
    </row>
    <row r="578" spans="1:5" ht="18">
      <c r="A578" s="1546" t="s">
        <v>1505</v>
      </c>
      <c r="B578" s="1569" t="s">
        <v>1826</v>
      </c>
      <c r="C578" s="1551" t="s">
        <v>179</v>
      </c>
      <c r="E578" s="1552"/>
    </row>
    <row r="579" spans="1:5" ht="18">
      <c r="A579" s="1546" t="s">
        <v>1506</v>
      </c>
      <c r="B579" s="1569" t="s">
        <v>1827</v>
      </c>
      <c r="C579" s="1551" t="s">
        <v>179</v>
      </c>
      <c r="E579" s="1552"/>
    </row>
    <row r="580" spans="1:5" ht="18">
      <c r="A580" s="1546" t="s">
        <v>1507</v>
      </c>
      <c r="B580" s="1569" t="s">
        <v>1828</v>
      </c>
      <c r="C580" s="1551" t="s">
        <v>179</v>
      </c>
      <c r="E580" s="1552"/>
    </row>
    <row r="581" spans="1:5" ht="18">
      <c r="A581" s="1546" t="s">
        <v>1508</v>
      </c>
      <c r="B581" s="1569" t="s">
        <v>1829</v>
      </c>
      <c r="C581" s="1551" t="s">
        <v>179</v>
      </c>
      <c r="E581" s="1552"/>
    </row>
    <row r="582" spans="1:5" ht="18">
      <c r="A582" s="1546" t="s">
        <v>1509</v>
      </c>
      <c r="B582" s="1569" t="s">
        <v>1830</v>
      </c>
      <c r="C582" s="1551" t="s">
        <v>179</v>
      </c>
      <c r="E582" s="1552"/>
    </row>
    <row r="583" spans="1:5" ht="18">
      <c r="A583" s="1546" t="s">
        <v>1510</v>
      </c>
      <c r="B583" s="1569" t="s">
        <v>1831</v>
      </c>
      <c r="C583" s="1551" t="s">
        <v>179</v>
      </c>
      <c r="E583" s="1552"/>
    </row>
    <row r="584" spans="1:5" ht="18">
      <c r="A584" s="1546" t="s">
        <v>1511</v>
      </c>
      <c r="B584" s="1569" t="s">
        <v>1832</v>
      </c>
      <c r="C584" s="1551" t="s">
        <v>179</v>
      </c>
      <c r="E584" s="1552"/>
    </row>
    <row r="585" spans="1:5" ht="18">
      <c r="A585" s="1546" t="s">
        <v>1512</v>
      </c>
      <c r="B585" s="1569" t="s">
        <v>1833</v>
      </c>
      <c r="C585" s="1551" t="s">
        <v>179</v>
      </c>
      <c r="E585" s="1552"/>
    </row>
    <row r="586" spans="1:5" ht="18.75" thickBot="1">
      <c r="A586" s="1546" t="s">
        <v>1513</v>
      </c>
      <c r="B586" s="1576" t="s">
        <v>1834</v>
      </c>
      <c r="C586" s="1551" t="s">
        <v>179</v>
      </c>
      <c r="E586" s="1552"/>
    </row>
    <row r="587" spans="1:5" ht="18.75">
      <c r="A587" s="1546" t="s">
        <v>1514</v>
      </c>
      <c r="B587" s="1568" t="s">
        <v>1835</v>
      </c>
      <c r="C587" s="1551" t="s">
        <v>179</v>
      </c>
      <c r="E587" s="1552"/>
    </row>
    <row r="588" spans="1:5" ht="18.75">
      <c r="A588" s="1546" t="s">
        <v>1515</v>
      </c>
      <c r="B588" s="1569" t="s">
        <v>1836</v>
      </c>
      <c r="C588" s="1551" t="s">
        <v>179</v>
      </c>
      <c r="E588" s="1552"/>
    </row>
    <row r="589" spans="1:5" ht="18.75">
      <c r="A589" s="1546" t="s">
        <v>1516</v>
      </c>
      <c r="B589" s="1569" t="s">
        <v>1837</v>
      </c>
      <c r="C589" s="1551" t="s">
        <v>179</v>
      </c>
      <c r="E589" s="1552"/>
    </row>
    <row r="590" spans="1:5" ht="18.75">
      <c r="A590" s="1546" t="s">
        <v>1517</v>
      </c>
      <c r="B590" s="1569" t="s">
        <v>1838</v>
      </c>
      <c r="C590" s="1551" t="s">
        <v>179</v>
      </c>
      <c r="E590" s="1552"/>
    </row>
    <row r="591" spans="1:5" ht="19.5">
      <c r="A591" s="1546" t="s">
        <v>1518</v>
      </c>
      <c r="B591" s="1570" t="s">
        <v>1839</v>
      </c>
      <c r="C591" s="1551" t="s">
        <v>179</v>
      </c>
      <c r="E591" s="1552"/>
    </row>
    <row r="592" spans="1:5" ht="18.75">
      <c r="A592" s="1546" t="s">
        <v>1519</v>
      </c>
      <c r="B592" s="1569" t="s">
        <v>1840</v>
      </c>
      <c r="C592" s="1551" t="s">
        <v>179</v>
      </c>
      <c r="E592" s="1552"/>
    </row>
    <row r="593" spans="1:5" ht="19.5" thickBot="1">
      <c r="A593" s="1546" t="s">
        <v>1520</v>
      </c>
      <c r="B593" s="1572" t="s">
        <v>1841</v>
      </c>
      <c r="C593" s="1551" t="s">
        <v>179</v>
      </c>
      <c r="E593" s="1552"/>
    </row>
    <row r="594" spans="1:5" ht="18.75">
      <c r="A594" s="1546" t="s">
        <v>1521</v>
      </c>
      <c r="B594" s="1568" t="s">
        <v>1842</v>
      </c>
      <c r="C594" s="1551" t="s">
        <v>179</v>
      </c>
      <c r="E594" s="1552"/>
    </row>
    <row r="595" spans="1:5" ht="18.75">
      <c r="A595" s="1546" t="s">
        <v>1522</v>
      </c>
      <c r="B595" s="1569" t="s">
        <v>1701</v>
      </c>
      <c r="C595" s="1551" t="s">
        <v>179</v>
      </c>
      <c r="E595" s="1552"/>
    </row>
    <row r="596" spans="1:5" ht="18.75">
      <c r="A596" s="1546" t="s">
        <v>1523</v>
      </c>
      <c r="B596" s="1569" t="s">
        <v>1843</v>
      </c>
      <c r="C596" s="1551" t="s">
        <v>179</v>
      </c>
      <c r="E596" s="1552"/>
    </row>
    <row r="597" spans="1:5" ht="18.75">
      <c r="A597" s="1546" t="s">
        <v>1524</v>
      </c>
      <c r="B597" s="1569" t="s">
        <v>1844</v>
      </c>
      <c r="C597" s="1551" t="s">
        <v>179</v>
      </c>
      <c r="E597" s="1552"/>
    </row>
    <row r="598" spans="1:5" ht="18.75">
      <c r="A598" s="1546" t="s">
        <v>1525</v>
      </c>
      <c r="B598" s="1569" t="s">
        <v>1845</v>
      </c>
      <c r="C598" s="1551" t="s">
        <v>179</v>
      </c>
      <c r="E598" s="1552"/>
    </row>
    <row r="599" spans="1:5" ht="19.5">
      <c r="A599" s="1546" t="s">
        <v>1526</v>
      </c>
      <c r="B599" s="1570" t="s">
        <v>1846</v>
      </c>
      <c r="C599" s="1551" t="s">
        <v>179</v>
      </c>
      <c r="E599" s="1552"/>
    </row>
    <row r="600" spans="1:5" ht="18.75">
      <c r="A600" s="1546" t="s">
        <v>1527</v>
      </c>
      <c r="B600" s="1569" t="s">
        <v>1847</v>
      </c>
      <c r="C600" s="1551" t="s">
        <v>179</v>
      </c>
      <c r="E600" s="1552"/>
    </row>
    <row r="601" spans="1:5" ht="19.5" thickBot="1">
      <c r="A601" s="1546" t="s">
        <v>1528</v>
      </c>
      <c r="B601" s="1572" t="s">
        <v>1848</v>
      </c>
      <c r="C601" s="1551" t="s">
        <v>179</v>
      </c>
      <c r="E601" s="1552"/>
    </row>
    <row r="602" spans="1:5" ht="18.75">
      <c r="A602" s="1546" t="s">
        <v>1529</v>
      </c>
      <c r="B602" s="1568" t="s">
        <v>1849</v>
      </c>
      <c r="C602" s="1551" t="s">
        <v>179</v>
      </c>
      <c r="E602" s="1552"/>
    </row>
    <row r="603" spans="1:5" ht="18.75">
      <c r="A603" s="1546" t="s">
        <v>1530</v>
      </c>
      <c r="B603" s="1569" t="s">
        <v>1850</v>
      </c>
      <c r="C603" s="1551" t="s">
        <v>179</v>
      </c>
      <c r="E603" s="1552"/>
    </row>
    <row r="604" spans="1:5" ht="18.75">
      <c r="A604" s="1546" t="s">
        <v>1531</v>
      </c>
      <c r="B604" s="1569" t="s">
        <v>1851</v>
      </c>
      <c r="C604" s="1551" t="s">
        <v>179</v>
      </c>
      <c r="E604" s="1552"/>
    </row>
    <row r="605" spans="1:5" ht="18.75">
      <c r="A605" s="1546" t="s">
        <v>1532</v>
      </c>
      <c r="B605" s="1569" t="s">
        <v>1852</v>
      </c>
      <c r="C605" s="1551" t="s">
        <v>179</v>
      </c>
      <c r="E605" s="1552"/>
    </row>
    <row r="606" spans="1:5" ht="19.5">
      <c r="A606" s="1546" t="s">
        <v>1533</v>
      </c>
      <c r="B606" s="1570" t="s">
        <v>1853</v>
      </c>
      <c r="C606" s="1551" t="s">
        <v>179</v>
      </c>
      <c r="E606" s="1552"/>
    </row>
    <row r="607" spans="1:5" ht="18.75">
      <c r="A607" s="1546" t="s">
        <v>1534</v>
      </c>
      <c r="B607" s="1569" t="s">
        <v>1854</v>
      </c>
      <c r="C607" s="1551" t="s">
        <v>179</v>
      </c>
      <c r="E607" s="1552"/>
    </row>
    <row r="608" spans="1:5" ht="19.5" thickBot="1">
      <c r="A608" s="1546" t="s">
        <v>1535</v>
      </c>
      <c r="B608" s="1572" t="s">
        <v>1855</v>
      </c>
      <c r="C608" s="1551" t="s">
        <v>179</v>
      </c>
      <c r="E608" s="1552"/>
    </row>
    <row r="609" spans="1:5" ht="18.75">
      <c r="A609" s="1546" t="s">
        <v>1536</v>
      </c>
      <c r="B609" s="1568" t="s">
        <v>1856</v>
      </c>
      <c r="C609" s="1551" t="s">
        <v>179</v>
      </c>
      <c r="E609" s="1552"/>
    </row>
    <row r="610" spans="1:5" ht="18.75">
      <c r="A610" s="1546" t="s">
        <v>1537</v>
      </c>
      <c r="B610" s="1569" t="s">
        <v>1857</v>
      </c>
      <c r="C610" s="1551" t="s">
        <v>179</v>
      </c>
      <c r="E610" s="1552"/>
    </row>
    <row r="611" spans="1:5" ht="19.5">
      <c r="A611" s="1546" t="s">
        <v>1538</v>
      </c>
      <c r="B611" s="1570" t="s">
        <v>1858</v>
      </c>
      <c r="C611" s="1551" t="s">
        <v>179</v>
      </c>
      <c r="E611" s="1552"/>
    </row>
    <row r="612" spans="1:5" ht="19.5" thickBot="1">
      <c r="A612" s="1546" t="s">
        <v>1539</v>
      </c>
      <c r="B612" s="1572" t="s">
        <v>1859</v>
      </c>
      <c r="C612" s="1551" t="s">
        <v>179</v>
      </c>
      <c r="E612" s="1552"/>
    </row>
    <row r="613" spans="1:5" ht="18.75">
      <c r="A613" s="1546" t="s">
        <v>1540</v>
      </c>
      <c r="B613" s="1568" t="s">
        <v>1860</v>
      </c>
      <c r="C613" s="1551" t="s">
        <v>179</v>
      </c>
      <c r="E613" s="1552"/>
    </row>
    <row r="614" spans="1:5" ht="18.75">
      <c r="A614" s="1546" t="s">
        <v>1541</v>
      </c>
      <c r="B614" s="1569" t="s">
        <v>1861</v>
      </c>
      <c r="C614" s="1551" t="s">
        <v>179</v>
      </c>
      <c r="E614" s="1552"/>
    </row>
    <row r="615" spans="1:5" ht="18.75">
      <c r="A615" s="1546" t="s">
        <v>1542</v>
      </c>
      <c r="B615" s="1569" t="s">
        <v>1862</v>
      </c>
      <c r="C615" s="1551" t="s">
        <v>179</v>
      </c>
      <c r="E615" s="1552"/>
    </row>
    <row r="616" spans="1:5" ht="18.75">
      <c r="A616" s="1546" t="s">
        <v>1543</v>
      </c>
      <c r="B616" s="1569" t="s">
        <v>1863</v>
      </c>
      <c r="C616" s="1551" t="s">
        <v>179</v>
      </c>
      <c r="E616" s="1552"/>
    </row>
    <row r="617" spans="1:5" ht="18.75">
      <c r="A617" s="1546" t="s">
        <v>1544</v>
      </c>
      <c r="B617" s="1569" t="s">
        <v>1864</v>
      </c>
      <c r="C617" s="1551" t="s">
        <v>179</v>
      </c>
      <c r="E617" s="1552"/>
    </row>
    <row r="618" spans="1:5" ht="18.75">
      <c r="A618" s="1546" t="s">
        <v>1545</v>
      </c>
      <c r="B618" s="1569" t="s">
        <v>1865</v>
      </c>
      <c r="C618" s="1551" t="s">
        <v>179</v>
      </c>
      <c r="E618" s="1552"/>
    </row>
    <row r="619" spans="1:5" ht="18.75">
      <c r="A619" s="1546" t="s">
        <v>1546</v>
      </c>
      <c r="B619" s="1569" t="s">
        <v>1866</v>
      </c>
      <c r="C619" s="1551" t="s">
        <v>179</v>
      </c>
      <c r="E619" s="1552"/>
    </row>
    <row r="620" spans="1:5" ht="18.75">
      <c r="A620" s="1546" t="s">
        <v>1547</v>
      </c>
      <c r="B620" s="1569" t="s">
        <v>1867</v>
      </c>
      <c r="C620" s="1551" t="s">
        <v>179</v>
      </c>
      <c r="E620" s="1552"/>
    </row>
    <row r="621" spans="1:5" ht="19.5">
      <c r="A621" s="1546" t="s">
        <v>1548</v>
      </c>
      <c r="B621" s="1570" t="s">
        <v>1868</v>
      </c>
      <c r="C621" s="1551" t="s">
        <v>179</v>
      </c>
      <c r="E621" s="1552"/>
    </row>
    <row r="622" spans="1:5" ht="19.5" thickBot="1">
      <c r="A622" s="1546" t="s">
        <v>1549</v>
      </c>
      <c r="B622" s="1572" t="s">
        <v>1869</v>
      </c>
      <c r="C622" s="1551" t="s">
        <v>179</v>
      </c>
      <c r="E622" s="1552"/>
    </row>
    <row r="623" spans="1:5" ht="18.75">
      <c r="A623" s="1546" t="s">
        <v>1550</v>
      </c>
      <c r="B623" s="1568" t="s">
        <v>314</v>
      </c>
      <c r="C623" s="1551" t="s">
        <v>179</v>
      </c>
      <c r="E623" s="1552"/>
    </row>
    <row r="624" spans="1:5" ht="18.75">
      <c r="A624" s="1546" t="s">
        <v>1551</v>
      </c>
      <c r="B624" s="1569" t="s">
        <v>315</v>
      </c>
      <c r="C624" s="1551" t="s">
        <v>179</v>
      </c>
      <c r="E624" s="1552"/>
    </row>
    <row r="625" spans="1:5" ht="18.75">
      <c r="A625" s="1546" t="s">
        <v>1552</v>
      </c>
      <c r="B625" s="1569" t="s">
        <v>316</v>
      </c>
      <c r="C625" s="1551" t="s">
        <v>179</v>
      </c>
      <c r="E625" s="1552"/>
    </row>
    <row r="626" spans="1:5" ht="18.75">
      <c r="A626" s="1546" t="s">
        <v>1553</v>
      </c>
      <c r="B626" s="1569" t="s">
        <v>317</v>
      </c>
      <c r="C626" s="1551" t="s">
        <v>179</v>
      </c>
      <c r="E626" s="1552"/>
    </row>
    <row r="627" spans="1:5" ht="18.75">
      <c r="A627" s="1546" t="s">
        <v>1554</v>
      </c>
      <c r="B627" s="1569" t="s">
        <v>318</v>
      </c>
      <c r="C627" s="1551" t="s">
        <v>179</v>
      </c>
      <c r="E627" s="1552"/>
    </row>
    <row r="628" spans="1:5" ht="18.75">
      <c r="A628" s="1546" t="s">
        <v>1555</v>
      </c>
      <c r="B628" s="1569" t="s">
        <v>319</v>
      </c>
      <c r="C628" s="1551" t="s">
        <v>179</v>
      </c>
      <c r="E628" s="1552"/>
    </row>
    <row r="629" spans="1:5" ht="18.75">
      <c r="A629" s="1546" t="s">
        <v>1556</v>
      </c>
      <c r="B629" s="1569" t="s">
        <v>320</v>
      </c>
      <c r="C629" s="1551" t="s">
        <v>179</v>
      </c>
      <c r="E629" s="1552"/>
    </row>
    <row r="630" spans="1:5" ht="18.75">
      <c r="A630" s="1546" t="s">
        <v>1557</v>
      </c>
      <c r="B630" s="1569" t="s">
        <v>321</v>
      </c>
      <c r="C630" s="1551" t="s">
        <v>179</v>
      </c>
      <c r="E630" s="1552"/>
    </row>
    <row r="631" spans="1:5" ht="18.75">
      <c r="A631" s="1546" t="s">
        <v>1558</v>
      </c>
      <c r="B631" s="1569" t="s">
        <v>745</v>
      </c>
      <c r="C631" s="1551" t="s">
        <v>179</v>
      </c>
      <c r="E631" s="1552"/>
    </row>
    <row r="632" spans="1:5" ht="18.75">
      <c r="A632" s="1546" t="s">
        <v>1559</v>
      </c>
      <c r="B632" s="1569" t="s">
        <v>746</v>
      </c>
      <c r="C632" s="1551" t="s">
        <v>179</v>
      </c>
      <c r="E632" s="1552"/>
    </row>
    <row r="633" spans="1:5" ht="18.75">
      <c r="A633" s="1546" t="s">
        <v>1560</v>
      </c>
      <c r="B633" s="1569" t="s">
        <v>747</v>
      </c>
      <c r="C633" s="1551" t="s">
        <v>179</v>
      </c>
      <c r="E633" s="1552"/>
    </row>
    <row r="634" spans="1:5" ht="18.75">
      <c r="A634" s="1546" t="s">
        <v>1561</v>
      </c>
      <c r="B634" s="1569" t="s">
        <v>748</v>
      </c>
      <c r="C634" s="1551" t="s">
        <v>179</v>
      </c>
      <c r="E634" s="1552"/>
    </row>
    <row r="635" spans="1:5" ht="18.75">
      <c r="A635" s="1546" t="s">
        <v>1562</v>
      </c>
      <c r="B635" s="1569" t="s">
        <v>749</v>
      </c>
      <c r="C635" s="1551" t="s">
        <v>179</v>
      </c>
      <c r="E635" s="1552"/>
    </row>
    <row r="636" spans="1:5" ht="18.75">
      <c r="A636" s="1546" t="s">
        <v>1563</v>
      </c>
      <c r="B636" s="1569" t="s">
        <v>750</v>
      </c>
      <c r="C636" s="1551" t="s">
        <v>179</v>
      </c>
      <c r="E636" s="1552"/>
    </row>
    <row r="637" spans="1:5" ht="18.75">
      <c r="A637" s="1546" t="s">
        <v>1564</v>
      </c>
      <c r="B637" s="1569" t="s">
        <v>751</v>
      </c>
      <c r="C637" s="1551" t="s">
        <v>179</v>
      </c>
      <c r="E637" s="1552"/>
    </row>
    <row r="638" spans="1:5" ht="18.75">
      <c r="A638" s="1546" t="s">
        <v>1565</v>
      </c>
      <c r="B638" s="1569" t="s">
        <v>752</v>
      </c>
      <c r="C638" s="1551" t="s">
        <v>179</v>
      </c>
      <c r="E638" s="1552"/>
    </row>
    <row r="639" spans="1:5" ht="18.75">
      <c r="A639" s="1546" t="s">
        <v>1566</v>
      </c>
      <c r="B639" s="1569" t="s">
        <v>753</v>
      </c>
      <c r="C639" s="1551" t="s">
        <v>179</v>
      </c>
      <c r="E639" s="1552"/>
    </row>
    <row r="640" spans="1:5" ht="18.75">
      <c r="A640" s="1546" t="s">
        <v>1567</v>
      </c>
      <c r="B640" s="1569" t="s">
        <v>754</v>
      </c>
      <c r="C640" s="1551" t="s">
        <v>179</v>
      </c>
      <c r="E640" s="1552"/>
    </row>
    <row r="641" spans="1:5" ht="18.75">
      <c r="A641" s="1546" t="s">
        <v>1568</v>
      </c>
      <c r="B641" s="1569" t="s">
        <v>755</v>
      </c>
      <c r="C641" s="1551" t="s">
        <v>179</v>
      </c>
      <c r="E641" s="1552"/>
    </row>
    <row r="642" spans="1:5" ht="18.75">
      <c r="A642" s="1546" t="s">
        <v>1569</v>
      </c>
      <c r="B642" s="1569" t="s">
        <v>756</v>
      </c>
      <c r="C642" s="1551" t="s">
        <v>179</v>
      </c>
      <c r="E642" s="1552"/>
    </row>
    <row r="643" spans="1:5" ht="18.75">
      <c r="A643" s="1546" t="s">
        <v>1570</v>
      </c>
      <c r="B643" s="1569" t="s">
        <v>757</v>
      </c>
      <c r="C643" s="1551" t="s">
        <v>179</v>
      </c>
      <c r="E643" s="1552"/>
    </row>
    <row r="644" spans="1:5" ht="18.75">
      <c r="A644" s="1546" t="s">
        <v>1571</v>
      </c>
      <c r="B644" s="1569" t="s">
        <v>758</v>
      </c>
      <c r="C644" s="1551" t="s">
        <v>179</v>
      </c>
      <c r="E644" s="1552"/>
    </row>
    <row r="645" spans="1:5" ht="18.75">
      <c r="A645" s="1546" t="s">
        <v>1572</v>
      </c>
      <c r="B645" s="1569" t="s">
        <v>759</v>
      </c>
      <c r="C645" s="1551" t="s">
        <v>179</v>
      </c>
      <c r="E645" s="1552"/>
    </row>
    <row r="646" spans="1:5" ht="18.75">
      <c r="A646" s="1546" t="s">
        <v>1573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1574</v>
      </c>
      <c r="B647" s="1577" t="s">
        <v>761</v>
      </c>
      <c r="C647" s="1551" t="s">
        <v>179</v>
      </c>
      <c r="E647" s="1552"/>
    </row>
    <row r="648" spans="1:5" ht="18.75">
      <c r="A648" s="1546" t="s">
        <v>1575</v>
      </c>
      <c r="B648" s="1568" t="s">
        <v>1870</v>
      </c>
      <c r="C648" s="1551" t="s">
        <v>179</v>
      </c>
      <c r="E648" s="1552"/>
    </row>
    <row r="649" spans="1:5" ht="18.75">
      <c r="A649" s="1546" t="s">
        <v>1576</v>
      </c>
      <c r="B649" s="1569" t="s">
        <v>1871</v>
      </c>
      <c r="C649" s="1551" t="s">
        <v>179</v>
      </c>
      <c r="E649" s="1552"/>
    </row>
    <row r="650" spans="1:5" ht="18.75">
      <c r="A650" s="1546" t="s">
        <v>1577</v>
      </c>
      <c r="B650" s="1569" t="s">
        <v>1872</v>
      </c>
      <c r="C650" s="1551" t="s">
        <v>179</v>
      </c>
      <c r="E650" s="1552"/>
    </row>
    <row r="651" spans="1:5" ht="18.75">
      <c r="A651" s="1546" t="s">
        <v>1578</v>
      </c>
      <c r="B651" s="1569" t="s">
        <v>1873</v>
      </c>
      <c r="C651" s="1551" t="s">
        <v>179</v>
      </c>
      <c r="E651" s="1552"/>
    </row>
    <row r="652" spans="1:5" ht="18.75">
      <c r="A652" s="1546" t="s">
        <v>1579</v>
      </c>
      <c r="B652" s="1569" t="s">
        <v>1874</v>
      </c>
      <c r="C652" s="1551" t="s">
        <v>179</v>
      </c>
      <c r="E652" s="1552"/>
    </row>
    <row r="653" spans="1:5" ht="18.75">
      <c r="A653" s="1546" t="s">
        <v>1580</v>
      </c>
      <c r="B653" s="1569" t="s">
        <v>1875</v>
      </c>
      <c r="C653" s="1551" t="s">
        <v>179</v>
      </c>
      <c r="E653" s="1552"/>
    </row>
    <row r="654" spans="1:5" ht="18.75">
      <c r="A654" s="1546" t="s">
        <v>1581</v>
      </c>
      <c r="B654" s="1569" t="s">
        <v>1876</v>
      </c>
      <c r="C654" s="1551" t="s">
        <v>179</v>
      </c>
      <c r="E654" s="1552"/>
    </row>
    <row r="655" spans="1:5" ht="18.75">
      <c r="A655" s="1546" t="s">
        <v>1582</v>
      </c>
      <c r="B655" s="1569" t="s">
        <v>1877</v>
      </c>
      <c r="C655" s="1551" t="s">
        <v>179</v>
      </c>
      <c r="E655" s="1552"/>
    </row>
    <row r="656" spans="1:5" ht="18.75">
      <c r="A656" s="1546" t="s">
        <v>1583</v>
      </c>
      <c r="B656" s="1569" t="s">
        <v>1878</v>
      </c>
      <c r="C656" s="1551" t="s">
        <v>179</v>
      </c>
      <c r="E656" s="1552"/>
    </row>
    <row r="657" spans="1:5" ht="18.75">
      <c r="A657" s="1546" t="s">
        <v>1584</v>
      </c>
      <c r="B657" s="1569" t="s">
        <v>1879</v>
      </c>
      <c r="C657" s="1551" t="s">
        <v>179</v>
      </c>
      <c r="E657" s="1552"/>
    </row>
    <row r="658" spans="1:5" ht="18.75">
      <c r="A658" s="1546" t="s">
        <v>1585</v>
      </c>
      <c r="B658" s="1569" t="s">
        <v>1880</v>
      </c>
      <c r="C658" s="1551" t="s">
        <v>179</v>
      </c>
      <c r="E658" s="1552"/>
    </row>
    <row r="659" spans="1:5" ht="18.75">
      <c r="A659" s="1546" t="s">
        <v>1586</v>
      </c>
      <c r="B659" s="1569" t="s">
        <v>1881</v>
      </c>
      <c r="C659" s="1551" t="s">
        <v>179</v>
      </c>
      <c r="E659" s="1552"/>
    </row>
    <row r="660" spans="1:5" ht="18.75">
      <c r="A660" s="1546" t="s">
        <v>1587</v>
      </c>
      <c r="B660" s="1569" t="s">
        <v>1882</v>
      </c>
      <c r="C660" s="1551" t="s">
        <v>179</v>
      </c>
      <c r="E660" s="1552"/>
    </row>
    <row r="661" spans="1:5" ht="18.75">
      <c r="A661" s="1546" t="s">
        <v>1588</v>
      </c>
      <c r="B661" s="1569" t="s">
        <v>1883</v>
      </c>
      <c r="C661" s="1551" t="s">
        <v>179</v>
      </c>
      <c r="E661" s="1552"/>
    </row>
    <row r="662" spans="1:5" ht="18.75">
      <c r="A662" s="1546" t="s">
        <v>1589</v>
      </c>
      <c r="B662" s="1569" t="s">
        <v>1884</v>
      </c>
      <c r="C662" s="1551" t="s">
        <v>179</v>
      </c>
      <c r="E662" s="1552"/>
    </row>
    <row r="663" spans="1:5" ht="18.75">
      <c r="A663" s="1546" t="s">
        <v>1590</v>
      </c>
      <c r="B663" s="1569" t="s">
        <v>1885</v>
      </c>
      <c r="C663" s="1551" t="s">
        <v>179</v>
      </c>
      <c r="E663" s="1552"/>
    </row>
    <row r="664" spans="1:5" ht="18.75">
      <c r="A664" s="1546" t="s">
        <v>1591</v>
      </c>
      <c r="B664" s="1569" t="s">
        <v>1886</v>
      </c>
      <c r="C664" s="1551" t="s">
        <v>179</v>
      </c>
      <c r="E664" s="1552"/>
    </row>
    <row r="665" spans="1:5" ht="18.75">
      <c r="A665" s="1546" t="s">
        <v>1592</v>
      </c>
      <c r="B665" s="1569" t="s">
        <v>1887</v>
      </c>
      <c r="C665" s="1551" t="s">
        <v>179</v>
      </c>
      <c r="E665" s="1552"/>
    </row>
    <row r="666" spans="1:5" ht="18.75">
      <c r="A666" s="1546" t="s">
        <v>1593</v>
      </c>
      <c r="B666" s="1569" t="s">
        <v>1888</v>
      </c>
      <c r="C666" s="1551" t="s">
        <v>179</v>
      </c>
      <c r="E666" s="1552"/>
    </row>
    <row r="667" spans="1:5" ht="18.75">
      <c r="A667" s="1546" t="s">
        <v>1594</v>
      </c>
      <c r="B667" s="1569" t="s">
        <v>1889</v>
      </c>
      <c r="C667" s="1551" t="s">
        <v>179</v>
      </c>
      <c r="E667" s="1552"/>
    </row>
    <row r="668" spans="1:5" ht="18.75">
      <c r="A668" s="1546" t="s">
        <v>1595</v>
      </c>
      <c r="B668" s="1569" t="s">
        <v>1890</v>
      </c>
      <c r="C668" s="1551" t="s">
        <v>179</v>
      </c>
      <c r="E668" s="1552"/>
    </row>
    <row r="669" spans="1:5" ht="19.5" thickBot="1">
      <c r="A669" s="1546" t="s">
        <v>1596</v>
      </c>
      <c r="B669" s="1572" t="s">
        <v>1891</v>
      </c>
      <c r="C669" s="1551" t="s">
        <v>179</v>
      </c>
      <c r="E669" s="1552"/>
    </row>
    <row r="670" spans="1:5" ht="18.75">
      <c r="A670" s="1546" t="s">
        <v>1597</v>
      </c>
      <c r="B670" s="1568" t="s">
        <v>1892</v>
      </c>
      <c r="C670" s="1551" t="s">
        <v>179</v>
      </c>
      <c r="E670" s="1552"/>
    </row>
    <row r="671" spans="1:5" ht="18.75">
      <c r="A671" s="1546" t="s">
        <v>1598</v>
      </c>
      <c r="B671" s="1569" t="s">
        <v>1893</v>
      </c>
      <c r="C671" s="1551" t="s">
        <v>179</v>
      </c>
      <c r="E671" s="1552"/>
    </row>
    <row r="672" spans="1:5" ht="18.75">
      <c r="A672" s="1546" t="s">
        <v>1599</v>
      </c>
      <c r="B672" s="1569" t="s">
        <v>1894</v>
      </c>
      <c r="C672" s="1551" t="s">
        <v>179</v>
      </c>
      <c r="E672" s="1552"/>
    </row>
    <row r="673" spans="1:5" ht="18.75">
      <c r="A673" s="1546" t="s">
        <v>1600</v>
      </c>
      <c r="B673" s="1569" t="s">
        <v>1895</v>
      </c>
      <c r="C673" s="1551" t="s">
        <v>179</v>
      </c>
      <c r="E673" s="1552"/>
    </row>
    <row r="674" spans="1:5" ht="18.75">
      <c r="A674" s="1546" t="s">
        <v>1601</v>
      </c>
      <c r="B674" s="1569" t="s">
        <v>1896</v>
      </c>
      <c r="C674" s="1551" t="s">
        <v>179</v>
      </c>
      <c r="E674" s="1552"/>
    </row>
    <row r="675" spans="1:5" ht="18.75">
      <c r="A675" s="1546" t="s">
        <v>1602</v>
      </c>
      <c r="B675" s="1569" t="s">
        <v>1897</v>
      </c>
      <c r="C675" s="1551" t="s">
        <v>179</v>
      </c>
      <c r="E675" s="1552"/>
    </row>
    <row r="676" spans="1:5" ht="18.75">
      <c r="A676" s="1546" t="s">
        <v>1603</v>
      </c>
      <c r="B676" s="1569" t="s">
        <v>1898</v>
      </c>
      <c r="C676" s="1551" t="s">
        <v>179</v>
      </c>
      <c r="E676" s="1552"/>
    </row>
    <row r="677" spans="1:5" ht="18.75">
      <c r="A677" s="1546" t="s">
        <v>1604</v>
      </c>
      <c r="B677" s="1569" t="s">
        <v>1899</v>
      </c>
      <c r="C677" s="1551" t="s">
        <v>179</v>
      </c>
      <c r="E677" s="1552"/>
    </row>
    <row r="678" spans="1:5" ht="18.75">
      <c r="A678" s="1546" t="s">
        <v>1605</v>
      </c>
      <c r="B678" s="1569" t="s">
        <v>1900</v>
      </c>
      <c r="C678" s="1551" t="s">
        <v>179</v>
      </c>
      <c r="E678" s="1552"/>
    </row>
    <row r="679" spans="1:5" ht="19.5">
      <c r="A679" s="1546" t="s">
        <v>1606</v>
      </c>
      <c r="B679" s="1570" t="s">
        <v>1901</v>
      </c>
      <c r="C679" s="1551" t="s">
        <v>179</v>
      </c>
      <c r="E679" s="1552"/>
    </row>
    <row r="680" spans="1:5" ht="19.5" thickBot="1">
      <c r="A680" s="1546" t="s">
        <v>1607</v>
      </c>
      <c r="B680" s="1572" t="s">
        <v>1902</v>
      </c>
      <c r="C680" s="1551" t="s">
        <v>179</v>
      </c>
      <c r="E680" s="1552"/>
    </row>
    <row r="681" spans="1:5" ht="18.75">
      <c r="A681" s="1546" t="s">
        <v>1608</v>
      </c>
      <c r="B681" s="1568" t="s">
        <v>1903</v>
      </c>
      <c r="C681" s="1551" t="s">
        <v>179</v>
      </c>
      <c r="E681" s="1552"/>
    </row>
    <row r="682" spans="1:5" ht="18.75">
      <c r="A682" s="1546" t="s">
        <v>1609</v>
      </c>
      <c r="B682" s="1569" t="s">
        <v>1904</v>
      </c>
      <c r="C682" s="1551" t="s">
        <v>179</v>
      </c>
      <c r="E682" s="1552"/>
    </row>
    <row r="683" spans="1:5" ht="18.75">
      <c r="A683" s="1546" t="s">
        <v>1610</v>
      </c>
      <c r="B683" s="1569" t="s">
        <v>1905</v>
      </c>
      <c r="C683" s="1551" t="s">
        <v>179</v>
      </c>
      <c r="E683" s="1552"/>
    </row>
    <row r="684" spans="1:5" ht="18.75">
      <c r="A684" s="1546" t="s">
        <v>1611</v>
      </c>
      <c r="B684" s="1569" t="s">
        <v>1906</v>
      </c>
      <c r="C684" s="1551" t="s">
        <v>179</v>
      </c>
      <c r="E684" s="1552"/>
    </row>
    <row r="685" spans="1:5" ht="20.25" thickBot="1">
      <c r="A685" s="1546" t="s">
        <v>1612</v>
      </c>
      <c r="B685" s="1577" t="s">
        <v>1907</v>
      </c>
      <c r="C685" s="1551" t="s">
        <v>179</v>
      </c>
      <c r="E685" s="1552"/>
    </row>
    <row r="686" spans="1:5" ht="18.75">
      <c r="A686" s="1546" t="s">
        <v>1613</v>
      </c>
      <c r="B686" s="1568" t="s">
        <v>1908</v>
      </c>
      <c r="C686" s="1551" t="s">
        <v>179</v>
      </c>
      <c r="E686" s="1552"/>
    </row>
    <row r="687" spans="1:5" ht="18.75">
      <c r="A687" s="1546" t="s">
        <v>1614</v>
      </c>
      <c r="B687" s="1569" t="s">
        <v>1909</v>
      </c>
      <c r="C687" s="1551" t="s">
        <v>179</v>
      </c>
      <c r="E687" s="1552"/>
    </row>
    <row r="688" spans="1:5" ht="18.75">
      <c r="A688" s="1546" t="s">
        <v>1615</v>
      </c>
      <c r="B688" s="1569" t="s">
        <v>1910</v>
      </c>
      <c r="C688" s="1551" t="s">
        <v>179</v>
      </c>
      <c r="E688" s="1552"/>
    </row>
    <row r="689" spans="1:5" ht="18.75">
      <c r="A689" s="1546" t="s">
        <v>1616</v>
      </c>
      <c r="B689" s="1569" t="s">
        <v>1911</v>
      </c>
      <c r="C689" s="1551" t="s">
        <v>179</v>
      </c>
      <c r="E689" s="1552"/>
    </row>
    <row r="690" spans="1:5" ht="18.75">
      <c r="A690" s="1546" t="s">
        <v>1617</v>
      </c>
      <c r="B690" s="1569" t="s">
        <v>1912</v>
      </c>
      <c r="C690" s="1551" t="s">
        <v>179</v>
      </c>
      <c r="E690" s="1552"/>
    </row>
    <row r="691" spans="1:5" ht="18.75">
      <c r="A691" s="1546" t="s">
        <v>1618</v>
      </c>
      <c r="B691" s="1569" t="s">
        <v>1913</v>
      </c>
      <c r="C691" s="1551" t="s">
        <v>179</v>
      </c>
      <c r="E691" s="1552"/>
    </row>
    <row r="692" spans="1:5" ht="18.75">
      <c r="A692" s="1546" t="s">
        <v>1619</v>
      </c>
      <c r="B692" s="1569" t="s">
        <v>1914</v>
      </c>
      <c r="C692" s="1551" t="s">
        <v>179</v>
      </c>
      <c r="E692" s="1552"/>
    </row>
    <row r="693" spans="1:5" ht="18.75">
      <c r="A693" s="1546" t="s">
        <v>1620</v>
      </c>
      <c r="B693" s="1569" t="s">
        <v>1915</v>
      </c>
      <c r="C693" s="1551" t="s">
        <v>179</v>
      </c>
      <c r="E693" s="1552"/>
    </row>
    <row r="694" spans="1:5" ht="18.75">
      <c r="A694" s="1546" t="s">
        <v>1621</v>
      </c>
      <c r="B694" s="1569" t="s">
        <v>1916</v>
      </c>
      <c r="C694" s="1551" t="s">
        <v>179</v>
      </c>
      <c r="E694" s="1552"/>
    </row>
    <row r="695" spans="1:5" ht="18.75">
      <c r="A695" s="1546" t="s">
        <v>1622</v>
      </c>
      <c r="B695" s="1569" t="s">
        <v>1917</v>
      </c>
      <c r="C695" s="1551" t="s">
        <v>179</v>
      </c>
      <c r="E695" s="1552"/>
    </row>
    <row r="696" spans="1:5" ht="20.25" thickBot="1">
      <c r="A696" s="1546" t="s">
        <v>1623</v>
      </c>
      <c r="B696" s="1577" t="s">
        <v>1918</v>
      </c>
      <c r="C696" s="1551" t="s">
        <v>179</v>
      </c>
      <c r="E696" s="1552"/>
    </row>
    <row r="697" spans="1:5" ht="18.75">
      <c r="A697" s="1546" t="s">
        <v>1624</v>
      </c>
      <c r="B697" s="1568" t="s">
        <v>1919</v>
      </c>
      <c r="C697" s="1551" t="s">
        <v>179</v>
      </c>
      <c r="E697" s="1552"/>
    </row>
    <row r="698" spans="1:5" ht="18.75">
      <c r="A698" s="1546" t="s">
        <v>1625</v>
      </c>
      <c r="B698" s="1569" t="s">
        <v>1920</v>
      </c>
      <c r="C698" s="1551" t="s">
        <v>179</v>
      </c>
      <c r="E698" s="1552"/>
    </row>
    <row r="699" spans="1:5" ht="18.75">
      <c r="A699" s="1546" t="s">
        <v>1626</v>
      </c>
      <c r="B699" s="1569" t="s">
        <v>1921</v>
      </c>
      <c r="C699" s="1551" t="s">
        <v>179</v>
      </c>
      <c r="E699" s="1552"/>
    </row>
    <row r="700" spans="1:5" ht="18.75">
      <c r="A700" s="1546" t="s">
        <v>1627</v>
      </c>
      <c r="B700" s="1569" t="s">
        <v>1922</v>
      </c>
      <c r="C700" s="1551" t="s">
        <v>179</v>
      </c>
      <c r="E700" s="1552"/>
    </row>
    <row r="701" spans="1:5" ht="18.75">
      <c r="A701" s="1546" t="s">
        <v>1628</v>
      </c>
      <c r="B701" s="1569" t="s">
        <v>1923</v>
      </c>
      <c r="C701" s="1551" t="s">
        <v>179</v>
      </c>
      <c r="E701" s="1552"/>
    </row>
    <row r="702" spans="1:5" ht="18.75">
      <c r="A702" s="1546" t="s">
        <v>1629</v>
      </c>
      <c r="B702" s="1569" t="s">
        <v>1924</v>
      </c>
      <c r="C702" s="1551" t="s">
        <v>179</v>
      </c>
      <c r="E702" s="1552"/>
    </row>
    <row r="703" spans="1:5" ht="18.75">
      <c r="A703" s="1546" t="s">
        <v>1630</v>
      </c>
      <c r="B703" s="1569" t="s">
        <v>1925</v>
      </c>
      <c r="C703" s="1551" t="s">
        <v>179</v>
      </c>
      <c r="E703" s="1552"/>
    </row>
    <row r="704" spans="1:5" ht="18.75">
      <c r="A704" s="1546" t="s">
        <v>1631</v>
      </c>
      <c r="B704" s="1569" t="s">
        <v>1926</v>
      </c>
      <c r="C704" s="1551" t="s">
        <v>179</v>
      </c>
      <c r="E704" s="1552"/>
    </row>
    <row r="705" spans="1:5" ht="18.75">
      <c r="A705" s="1546" t="s">
        <v>1632</v>
      </c>
      <c r="B705" s="1569" t="s">
        <v>1927</v>
      </c>
      <c r="C705" s="1551" t="s">
        <v>179</v>
      </c>
      <c r="E705" s="1552"/>
    </row>
    <row r="706" spans="1:5" ht="20.25" thickBot="1">
      <c r="A706" s="1546" t="s">
        <v>1633</v>
      </c>
      <c r="B706" s="1577" t="s">
        <v>1928</v>
      </c>
      <c r="C706" s="1551" t="s">
        <v>179</v>
      </c>
      <c r="E706" s="1552"/>
    </row>
    <row r="707" spans="1:5" ht="18.75">
      <c r="A707" s="1546" t="s">
        <v>1634</v>
      </c>
      <c r="B707" s="1568" t="s">
        <v>1929</v>
      </c>
      <c r="C707" s="1551" t="s">
        <v>179</v>
      </c>
      <c r="E707" s="1552"/>
    </row>
    <row r="708" spans="1:5" ht="18.75">
      <c r="A708" s="1546" t="s">
        <v>1635</v>
      </c>
      <c r="B708" s="1569" t="s">
        <v>1930</v>
      </c>
      <c r="C708" s="1551" t="s">
        <v>179</v>
      </c>
      <c r="E708" s="1552"/>
    </row>
    <row r="709" spans="1:5" ht="18.75">
      <c r="A709" s="1546" t="s">
        <v>1636</v>
      </c>
      <c r="B709" s="1569" t="s">
        <v>1931</v>
      </c>
      <c r="C709" s="1551" t="s">
        <v>179</v>
      </c>
      <c r="E709" s="1552"/>
    </row>
    <row r="710" spans="1:5" ht="18.75">
      <c r="A710" s="1546" t="s">
        <v>1637</v>
      </c>
      <c r="B710" s="1569" t="s">
        <v>1932</v>
      </c>
      <c r="C710" s="1551" t="s">
        <v>179</v>
      </c>
      <c r="E710" s="1552"/>
    </row>
    <row r="711" spans="1:5" ht="20.25" thickBot="1">
      <c r="A711" s="1546" t="s">
        <v>1638</v>
      </c>
      <c r="B711" s="1577" t="s">
        <v>1933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1639</v>
      </c>
    </row>
    <row r="715" spans="1:3" ht="14.25">
      <c r="A715" s="1583"/>
      <c r="B715" s="1584">
        <v>44255</v>
      </c>
      <c r="C715" s="1583" t="s">
        <v>1640</v>
      </c>
    </row>
    <row r="716" spans="1:3" ht="14.25">
      <c r="A716" s="1583"/>
      <c r="B716" s="1584">
        <v>44286</v>
      </c>
      <c r="C716" s="1583" t="s">
        <v>1641</v>
      </c>
    </row>
    <row r="717" spans="1:3" ht="14.25">
      <c r="A717" s="1583"/>
      <c r="B717" s="1584">
        <v>44316</v>
      </c>
      <c r="C717" s="1583" t="s">
        <v>1642</v>
      </c>
    </row>
    <row r="718" spans="1:3" ht="14.25">
      <c r="A718" s="1583"/>
      <c r="B718" s="1584">
        <v>44347</v>
      </c>
      <c r="C718" s="1583" t="s">
        <v>1643</v>
      </c>
    </row>
    <row r="719" spans="1:3" ht="14.25">
      <c r="A719" s="1583"/>
      <c r="B719" s="1584">
        <v>44377</v>
      </c>
      <c r="C719" s="1583" t="s">
        <v>1644</v>
      </c>
    </row>
    <row r="720" spans="1:3" ht="14.25">
      <c r="A720" s="1583"/>
      <c r="B720" s="1584">
        <v>44408</v>
      </c>
      <c r="C720" s="1583" t="s">
        <v>1645</v>
      </c>
    </row>
    <row r="721" spans="1:3" ht="14.25">
      <c r="A721" s="1583"/>
      <c r="B721" s="1584">
        <v>44439</v>
      </c>
      <c r="C721" s="1583" t="s">
        <v>1646</v>
      </c>
    </row>
    <row r="722" spans="1:3" ht="14.25">
      <c r="A722" s="1583"/>
      <c r="B722" s="1584">
        <v>44469</v>
      </c>
      <c r="C722" s="1583" t="s">
        <v>1647</v>
      </c>
    </row>
    <row r="723" spans="1:3" ht="14.25">
      <c r="A723" s="1583"/>
      <c r="B723" s="1584">
        <v>44500</v>
      </c>
      <c r="C723" s="1583" t="s">
        <v>1648</v>
      </c>
    </row>
    <row r="724" spans="1:3" ht="14.25">
      <c r="A724" s="1583"/>
      <c r="B724" s="1584">
        <v>44530</v>
      </c>
      <c r="C724" s="1583" t="s">
        <v>1649</v>
      </c>
    </row>
    <row r="725" spans="1:3" ht="14.25">
      <c r="A725" s="1583"/>
      <c r="B725" s="1584">
        <v>44561</v>
      </c>
      <c r="C725" s="1583" t="s">
        <v>1650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2074</v>
      </c>
      <c r="I2" s="61"/>
    </row>
    <row r="3" spans="1:9" ht="12.75">
      <c r="A3" s="61" t="s">
        <v>705</v>
      </c>
      <c r="B3" s="61" t="s">
        <v>2072</v>
      </c>
      <c r="I3" s="61"/>
    </row>
    <row r="4" spans="1:9" ht="15.75">
      <c r="A4" s="61" t="s">
        <v>706</v>
      </c>
      <c r="B4" s="61" t="s">
        <v>1998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2073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93">
        <f>$B$7</f>
        <v>0</v>
      </c>
      <c r="J14" s="1794"/>
      <c r="K14" s="1794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1246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5">
        <f>$B$9</f>
        <v>0</v>
      </c>
      <c r="J16" s="1786"/>
      <c r="K16" s="178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4">
        <f>$B$12</f>
        <v>0</v>
      </c>
      <c r="J19" s="1845"/>
      <c r="K19" s="1846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829" t="s">
        <v>2070</v>
      </c>
      <c r="M23" s="1830"/>
      <c r="N23" s="1830"/>
      <c r="O23" s="1831"/>
      <c r="P23" s="1838" t="s">
        <v>2071</v>
      </c>
      <c r="Q23" s="1839"/>
      <c r="R23" s="1839"/>
      <c r="S23" s="184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2069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8" t="s">
        <v>739</v>
      </c>
      <c r="K30" s="181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4" t="s">
        <v>742</v>
      </c>
      <c r="K33" s="181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6" t="s">
        <v>192</v>
      </c>
      <c r="K39" s="181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2" t="s">
        <v>197</v>
      </c>
      <c r="K47" s="1813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4" t="s">
        <v>198</v>
      </c>
      <c r="K48" s="181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8" t="s">
        <v>269</v>
      </c>
      <c r="K66" s="180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8" t="s">
        <v>717</v>
      </c>
      <c r="K70" s="180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8" t="s">
        <v>217</v>
      </c>
      <c r="K76" s="180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8" t="s">
        <v>219</v>
      </c>
      <c r="K79" s="1809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0" t="s">
        <v>220</v>
      </c>
      <c r="K80" s="181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0" t="s">
        <v>221</v>
      </c>
      <c r="K81" s="181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0" t="s">
        <v>1655</v>
      </c>
      <c r="K82" s="181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8" t="s">
        <v>222</v>
      </c>
      <c r="K83" s="180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1947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1966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1997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1652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2049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8" t="s">
        <v>231</v>
      </c>
      <c r="K98" s="1809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8" t="s">
        <v>232</v>
      </c>
      <c r="K99" s="1809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8" t="s">
        <v>233</v>
      </c>
      <c r="K100" s="1809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8" t="s">
        <v>234</v>
      </c>
      <c r="K101" s="180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8" t="s">
        <v>1656</v>
      </c>
      <c r="K108" s="180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8" t="s">
        <v>1653</v>
      </c>
      <c r="K112" s="1809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8" t="s">
        <v>1654</v>
      </c>
      <c r="K113" s="1809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0" t="s">
        <v>244</v>
      </c>
      <c r="K114" s="181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8" t="s">
        <v>270</v>
      </c>
      <c r="K115" s="180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6" t="s">
        <v>245</v>
      </c>
      <c r="K118" s="1807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6" t="s">
        <v>246</v>
      </c>
      <c r="K119" s="1807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6" t="s">
        <v>619</v>
      </c>
      <c r="K127" s="1807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6" t="s">
        <v>681</v>
      </c>
      <c r="K130" s="1807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8" t="s">
        <v>682</v>
      </c>
      <c r="K131" s="180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1" t="s">
        <v>909</v>
      </c>
      <c r="K136" s="1802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3" t="s">
        <v>690</v>
      </c>
      <c r="K140" s="1804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3" t="s">
        <v>690</v>
      </c>
      <c r="K141" s="1804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71" operator="equal" stopIfTrue="1">
      <formula>0</formula>
    </cfRule>
  </conditionalFormatting>
  <conditionalFormatting sqref="L21">
    <cfRule type="cellIs" priority="18" dxfId="161" operator="equal" stopIfTrue="1">
      <formula>98</formula>
    </cfRule>
    <cfRule type="cellIs" priority="19" dxfId="162" operator="equal" stopIfTrue="1">
      <formula>96</formula>
    </cfRule>
    <cfRule type="cellIs" priority="20" dxfId="163" operator="equal" stopIfTrue="1">
      <formula>42</formula>
    </cfRule>
    <cfRule type="cellIs" priority="21" dxfId="164" operator="equal" stopIfTrue="1">
      <formula>97</formula>
    </cfRule>
    <cfRule type="cellIs" priority="22" dxfId="165" operator="equal" stopIfTrue="1">
      <formula>33</formula>
    </cfRule>
  </conditionalFormatting>
  <conditionalFormatting sqref="M21">
    <cfRule type="cellIs" priority="13" dxfId="165" operator="equal" stopIfTrue="1">
      <formula>"ЧУЖДИ СРЕДСТВА"</formula>
    </cfRule>
    <cfRule type="cellIs" priority="14" dxfId="164" operator="equal" stopIfTrue="1">
      <formula>"СЕС - ДМП"</formula>
    </cfRule>
    <cfRule type="cellIs" priority="15" dxfId="163" operator="equal" stopIfTrue="1">
      <formula>"СЕС - РА"</formula>
    </cfRule>
    <cfRule type="cellIs" priority="16" dxfId="162" operator="equal" stopIfTrue="1">
      <formula>"СЕС - ДЕС"</formula>
    </cfRule>
    <cfRule type="cellIs" priority="17" dxfId="16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7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2022-02-11T09:05:30Z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