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<sst xmlns="http://schemas.openxmlformats.org/spreadsheetml/2006/main" count="2765" uniqueCount="2085">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</sst>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>
        <f>+OTCHET!B9</f>
        <v>0</v>
      </c>
      <c r="C2" s="1725"/>
      <c r="D2" s="1726"/>
      <c r="E2" s="1008"/>
      <c r="F2" s="1009">
        <f>+OTCHET!H9</f>
        <v>0</v>
      </c>
      <c r="G2" s="1010" t="str">
        <f>+OTCHET!F12</f>
        <v>5606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4" t="s">
        <v>984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5" t="s">
        <v>963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18" t="s">
        <v>964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1001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1982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1981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1003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1005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1007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1009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1011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1013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00" t="s">
        <v>1983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5" t="s">
        <v>1016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1019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1021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1023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1025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1032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1034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1036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1038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1040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1043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1045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1046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1048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1050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7" t="s">
        <v>1052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9" t="s">
        <v>1056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0" t="s">
        <v>1058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0" t="s">
        <v>1060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0" t="s">
        <v>1062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0" t="s">
        <v>1064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5" t="s">
        <v>1066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1069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0" t="s">
        <v>1071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1073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1075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5" t="s">
        <v>1079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1082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1084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1086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1089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1091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1093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1096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1098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5" t="s">
        <v>1100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8" t="s">
        <v>1102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9" t="s">
        <v>1105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0" t="s">
        <v>1107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6" t="s">
        <v>1109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1115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1117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1119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1122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1124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1126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1128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1130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1133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1135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1137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1139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1143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1145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1147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1150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1152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1154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1157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1159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1161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1164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1166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1168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1170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1173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1177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1179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6" t="s">
        <v>1181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1184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1186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1188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1190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8"/>
      <c r="G134" s="1668"/>
      <c r="H134" s="1008"/>
      <c r="I134" s="1293" t="s">
        <v>1193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>
        <f>+OTCHET!D603</f>
        <v>0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>
        <f>+OTCHET!G600</f>
        <v>0</v>
      </c>
      <c r="F114" s="1743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8" t="str">
        <f>VLOOKUP(E15,SMETKA,2,FALSE)</f>
        <v>ОТЧЕТНИ ДАННИ ПО ЕБК ЗА СМЕТКИТЕ ЗА СРЕДСТВАТА ОТ ЕВРОПЕЙСКИЯ СЪЮЗ - ДЕС</v>
      </c>
      <c r="C7" s="1819"/>
      <c r="D7" s="181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0"/>
      <c r="C9" s="1821"/>
      <c r="D9" s="1822"/>
      <c r="E9" s="115">
        <f>DATE($C$3,1,1)</f>
        <v>44562</v>
      </c>
      <c r="F9" s="116">
        <v>44651</v>
      </c>
      <c r="G9" s="113"/>
      <c r="H9" s="1404"/>
      <c r="I9" s="1752"/>
      <c r="J9" s="1753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54" t="s">
        <v>957</v>
      </c>
      <c r="J10" s="175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5"/>
      <c r="J11" s="1755"/>
      <c r="K11" s="113"/>
      <c r="L11" s="113"/>
      <c r="M11" s="7">
        <v>1</v>
      </c>
      <c r="N11" s="108"/>
    </row>
    <row r="12" spans="2:14" ht="27" customHeight="1">
      <c r="B12" s="1782" t="str">
        <f>VLOOKUP(F12,PRBK,2,FALSE)</f>
        <v>Криводол</v>
      </c>
      <c r="C12" s="1783"/>
      <c r="D12" s="1784"/>
      <c r="E12" s="118" t="s">
        <v>951</v>
      </c>
      <c r="F12" s="1571" t="s">
        <v>1409</v>
      </c>
      <c r="G12" s="113"/>
      <c r="H12" s="114"/>
      <c r="I12" s="1755"/>
      <c r="J12" s="1755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23" t="str">
        <f>CONCATENATE("Уточнен план ",$C$3," - ПРИХОДИ")</f>
        <v>Уточнен план 2022 - ПРИХОДИ</v>
      </c>
      <c r="F19" s="1824"/>
      <c r="G19" s="1824"/>
      <c r="H19" s="1825"/>
      <c r="I19" s="1829" t="str">
        <f>CONCATENATE("Отчет ",$C$3," - ПРИХОДИ")</f>
        <v>Отчет 2022 - ПРИХОДИ</v>
      </c>
      <c r="J19" s="1830"/>
      <c r="K19" s="1830"/>
      <c r="L19" s="183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6" t="s">
        <v>465</v>
      </c>
      <c r="D22" s="181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6" t="s">
        <v>467</v>
      </c>
      <c r="D28" s="181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6" t="s">
        <v>126</v>
      </c>
      <c r="D33" s="181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6" t="s">
        <v>121</v>
      </c>
      <c r="D39" s="181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СРЕДСТВАТА ОТ ЕВРОПЕЙСКИЯ СЪЮЗ - ДЕС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>
        <f>$B$9</f>
        <v>0</v>
      </c>
      <c r="C176" s="1780"/>
      <c r="D176" s="1781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2" t="str">
        <f>$B$12</f>
        <v>Криводол</v>
      </c>
      <c r="C179" s="1783"/>
      <c r="D179" s="1784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23" t="str">
        <f>CONCATENATE("Уточнен план ",$C$3," - РАЗХОДИ - рекапитулация")</f>
        <v>Уточнен план 2022 - РАЗХОДИ - рекапитулация</v>
      </c>
      <c r="F183" s="1824"/>
      <c r="G183" s="1824"/>
      <c r="H183" s="1825"/>
      <c r="I183" s="1832" t="str">
        <f>CONCATENATE("Отчет ",$C$3," - РАЗХОДИ - рекапитулация")</f>
        <v>Отчет 2022 - РАЗХОДИ - рекапитулация</v>
      </c>
      <c r="J183" s="1833"/>
      <c r="K183" s="1833"/>
      <c r="L183" s="183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2" t="s">
        <v>733</v>
      </c>
      <c r="D187" s="181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8" t="s">
        <v>736</v>
      </c>
      <c r="D190" s="180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0" t="s">
        <v>192</v>
      </c>
      <c r="D196" s="181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6" t="s">
        <v>197</v>
      </c>
      <c r="D204" s="180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8" t="s">
        <v>198</v>
      </c>
      <c r="D205" s="180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2" t="s">
        <v>269</v>
      </c>
      <c r="D223" s="180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2" t="s">
        <v>711</v>
      </c>
      <c r="D227" s="180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2" t="s">
        <v>217</v>
      </c>
      <c r="D233" s="180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2" t="s">
        <v>219</v>
      </c>
      <c r="D236" s="180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4" t="s">
        <v>220</v>
      </c>
      <c r="D237" s="18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4" t="s">
        <v>221</v>
      </c>
      <c r="D238" s="18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4" t="s">
        <v>1646</v>
      </c>
      <c r="D239" s="18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2" t="s">
        <v>222</v>
      </c>
      <c r="D240" s="180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2" t="s">
        <v>231</v>
      </c>
      <c r="D255" s="180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2" t="s">
        <v>232</v>
      </c>
      <c r="D256" s="180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2" t="s">
        <v>233</v>
      </c>
      <c r="D257" s="180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2" t="s">
        <v>234</v>
      </c>
      <c r="D258" s="180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2" t="s">
        <v>1651</v>
      </c>
      <c r="D265" s="180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2" t="s">
        <v>1648</v>
      </c>
      <c r="D269" s="180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2" t="s">
        <v>1649</v>
      </c>
      <c r="D270" s="180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4" t="s">
        <v>244</v>
      </c>
      <c r="D271" s="18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2" t="s">
        <v>270</v>
      </c>
      <c r="D272" s="180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0" t="s">
        <v>245</v>
      </c>
      <c r="D275" s="180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0" t="s">
        <v>246</v>
      </c>
      <c r="D276" s="180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0" t="s">
        <v>617</v>
      </c>
      <c r="D284" s="180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0" t="s">
        <v>675</v>
      </c>
      <c r="D287" s="180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2" t="s">
        <v>676</v>
      </c>
      <c r="D288" s="180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903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684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790"/>
      <c r="D306" s="179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9"/>
      <c r="C308" s="1790"/>
      <c r="D308" s="179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9"/>
      <c r="C311" s="1790"/>
      <c r="D311" s="179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1"/>
      <c r="C344" s="1791"/>
      <c r="D344" s="179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4" t="str">
        <f>$B$7</f>
        <v>ОТЧЕТНИ ДАННИ ПО ЕБК ЗА СМЕТКИТЕ ЗА СРЕДСТВАТА ОТ ЕВРОПЕЙСКИЯ СЪЮЗ - ДЕС</v>
      </c>
      <c r="C348" s="1794"/>
      <c r="D348" s="179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>
        <f>$B$9</f>
        <v>0</v>
      </c>
      <c r="C350" s="1780"/>
      <c r="D350" s="1781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2" t="str">
        <f>$B$12</f>
        <v>Криводол</v>
      </c>
      <c r="C353" s="1783"/>
      <c r="D353" s="1784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5" t="str">
        <f>CONCATENATE("Уточнен план ",$C$3," - ТРАНСФЕРИ и ВРЕМ. БЕЗЛ. ЗАЕМИ")</f>
        <v>Уточнен план 2022 - ТРАНСФЕРИ и ВРЕМ. БЕЗЛ. ЗАЕМИ</v>
      </c>
      <c r="F357" s="1836"/>
      <c r="G357" s="1836"/>
      <c r="H357" s="1837"/>
      <c r="I357" s="1838" t="str">
        <f>CONCATENATE("Отчет ",$C$3," - ТРАНСФЕРИ и ВРЕМ. БЕЗЛ. ЗАЕМИ")</f>
        <v>Отчет 2022 - ТРАНСФЕРИ и ВРЕМ. БЕЗЛ. ЗАЕМИ</v>
      </c>
      <c r="J357" s="1839"/>
      <c r="K357" s="1839"/>
      <c r="L357" s="184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2" t="s">
        <v>273</v>
      </c>
      <c r="D361" s="179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6" t="s">
        <v>284</v>
      </c>
      <c r="D375" s="1757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6" t="s">
        <v>306</v>
      </c>
      <c r="D383" s="1757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6" t="s">
        <v>250</v>
      </c>
      <c r="D388" s="1757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6" t="s">
        <v>251</v>
      </c>
      <c r="D391" s="1757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6" t="s">
        <v>253</v>
      </c>
      <c r="D396" s="1757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6" t="s">
        <v>254</v>
      </c>
      <c r="D399" s="1757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/>
      <c r="G400" s="1604"/>
      <c r="H400" s="154">
        <v>0</v>
      </c>
      <c r="I400" s="1655"/>
      <c r="J400" s="1604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6" t="s">
        <v>910</v>
      </c>
      <c r="D402" s="1757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6" t="s">
        <v>670</v>
      </c>
      <c r="D405" s="1757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6" t="s">
        <v>671</v>
      </c>
      <c r="D406" s="1757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6" t="s">
        <v>689</v>
      </c>
      <c r="D409" s="1757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6" t="s">
        <v>257</v>
      </c>
      <c r="D412" s="1757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6" t="s">
        <v>756</v>
      </c>
      <c r="D422" s="1757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6" t="s">
        <v>694</v>
      </c>
      <c r="D423" s="1757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6" t="s">
        <v>258</v>
      </c>
      <c r="D424" s="1757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6" t="s">
        <v>673</v>
      </c>
      <c r="D425" s="1757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6" t="s">
        <v>914</v>
      </c>
      <c r="D426" s="1757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5" t="str">
        <f>$B$7</f>
        <v>ОТЧЕТНИ ДАННИ ПО ЕБК ЗА СМЕТКИТЕ ЗА СРЕДСТВАТА ОТ ЕВРОПЕЙСКИЯ СЪЮЗ - ДЕС</v>
      </c>
      <c r="C433" s="1786"/>
      <c r="D433" s="178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9">
        <f>$B$9</f>
        <v>0</v>
      </c>
      <c r="C435" s="1780"/>
      <c r="D435" s="1781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2" t="str">
        <f>$B$12</f>
        <v>Криводол</v>
      </c>
      <c r="C438" s="1783"/>
      <c r="D438" s="1784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3" t="str">
        <f>CONCATENATE("Уточнен план ",$C$3," - БЮДЖЕТНО САЛДО")</f>
        <v>Уточнен план 2022 - БЮДЖЕТНО САЛДО</v>
      </c>
      <c r="F442" s="1824"/>
      <c r="G442" s="1824"/>
      <c r="H442" s="1825"/>
      <c r="I442" s="1841" t="str">
        <f>CONCATENATE("Отчет ",$C$3," - БЮДЖЕТНО САЛДО")</f>
        <v>Отчет 2022 - БЮДЖЕТНО САЛДО</v>
      </c>
      <c r="J442" s="1842"/>
      <c r="K442" s="1842"/>
      <c r="L442" s="184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7" t="str">
        <f>$B$7</f>
        <v>ОТЧЕТНИ ДАННИ ПО ЕБК ЗА СМЕТКИТЕ ЗА СРЕДСТВАТА ОТ ЕВРОПЕЙСКИЯ СЪЮЗ - ДЕС</v>
      </c>
      <c r="C449" s="1788"/>
      <c r="D449" s="178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9">
        <f>$B$9</f>
        <v>0</v>
      </c>
      <c r="C451" s="1780"/>
      <c r="D451" s="1781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2" t="str">
        <f>$B$12</f>
        <v>Криводол</v>
      </c>
      <c r="C454" s="1783"/>
      <c r="D454" s="1784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6" t="str">
        <f>CONCATENATE("Уточнен план ",$C$3," - ФИНАНСИРАНЕ НА БЮДЖЕТНО САЛДО")</f>
        <v>Уточнен план 2022 - ФИНАНСИРАНЕ НА БЮДЖЕТНО САЛДО</v>
      </c>
      <c r="F458" s="1827"/>
      <c r="G458" s="1827"/>
      <c r="H458" s="1828"/>
      <c r="I458" s="1844" t="str">
        <f>CONCATENATE("Отчет ",$C$3," -ФИНАНСИРАНЕ НА БЮДЖЕТНО САЛДО")</f>
        <v>Отчет 2022 -ФИНАНСИРАНЕ НА БЮДЖЕТНО САЛДО</v>
      </c>
      <c r="J458" s="1845"/>
      <c r="K458" s="1845"/>
      <c r="L458" s="184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71" t="s">
        <v>757</v>
      </c>
      <c r="D461" s="1772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6" t="s">
        <v>760</v>
      </c>
      <c r="D465" s="176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6" t="s">
        <v>1944</v>
      </c>
      <c r="D468" s="176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71" t="s">
        <v>763</v>
      </c>
      <c r="D471" s="1772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7" t="s">
        <v>770</v>
      </c>
      <c r="D478" s="176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9" t="s">
        <v>918</v>
      </c>
      <c r="D481" s="1769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4" t="s">
        <v>923</v>
      </c>
      <c r="D497" s="1770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4" t="s">
        <v>24</v>
      </c>
      <c r="D502" s="1770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3" t="s">
        <v>924</v>
      </c>
      <c r="D503" s="1773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9" t="s">
        <v>33</v>
      </c>
      <c r="D512" s="1769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9" t="s">
        <v>37</v>
      </c>
      <c r="D516" s="1769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9" t="s">
        <v>925</v>
      </c>
      <c r="D521" s="1775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4" t="s">
        <v>926</v>
      </c>
      <c r="D524" s="1765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7" t="s">
        <v>310</v>
      </c>
      <c r="D531" s="1778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9" t="s">
        <v>928</v>
      </c>
      <c r="D535" s="1769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4" t="s">
        <v>929</v>
      </c>
      <c r="D536" s="1774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6" t="s">
        <v>930</v>
      </c>
      <c r="D541" s="1765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9" t="s">
        <v>931</v>
      </c>
      <c r="D544" s="1769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6" t="s">
        <v>940</v>
      </c>
      <c r="D566" s="1776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6" t="s">
        <v>945</v>
      </c>
      <c r="D586" s="1765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6" t="s">
        <v>822</v>
      </c>
      <c r="D591" s="1765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8"/>
      <c r="H600" s="1759"/>
      <c r="I600" s="1759"/>
      <c r="J600" s="176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6" t="s">
        <v>866</v>
      </c>
      <c r="H601" s="1746"/>
      <c r="I601" s="1746"/>
      <c r="J601" s="174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61"/>
      <c r="H603" s="1762"/>
      <c r="I603" s="1762"/>
      <c r="J603" s="1763"/>
      <c r="K603" s="103"/>
      <c r="L603" s="228"/>
      <c r="M603" s="7">
        <v>1</v>
      </c>
      <c r="N603" s="514"/>
    </row>
    <row r="604" spans="1:14" ht="21.75" customHeight="1">
      <c r="A604" s="23"/>
      <c r="B604" s="1744" t="s">
        <v>869</v>
      </c>
      <c r="C604" s="1745"/>
      <c r="D604" s="661" t="s">
        <v>870</v>
      </c>
      <c r="E604" s="662"/>
      <c r="F604" s="663"/>
      <c r="G604" s="1746" t="s">
        <v>866</v>
      </c>
      <c r="H604" s="1746"/>
      <c r="I604" s="1746"/>
      <c r="J604" s="1746"/>
      <c r="K604" s="103"/>
      <c r="L604" s="228"/>
      <c r="M604" s="7">
        <v>1</v>
      </c>
      <c r="N604" s="514"/>
    </row>
    <row r="605" spans="1:14" ht="24.75" customHeight="1">
      <c r="A605" s="36"/>
      <c r="B605" s="1747"/>
      <c r="C605" s="1748"/>
      <c r="D605" s="664" t="s">
        <v>871</v>
      </c>
      <c r="E605" s="665"/>
      <c r="F605" s="666"/>
      <c r="G605" s="667" t="s">
        <v>872</v>
      </c>
      <c r="H605" s="1749"/>
      <c r="I605" s="1750"/>
      <c r="J605" s="175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9"/>
      <c r="I607" s="1750"/>
      <c r="J607" s="175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1" t="s">
        <v>632</v>
      </c>
      <c r="B283" s="1662"/>
      <c r="C283" s="1662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2006</v>
      </c>
      <c r="E378" s="1538"/>
    </row>
    <row r="379" spans="1:5" ht="18">
      <c r="A379" s="1532" t="s">
        <v>1294</v>
      </c>
      <c r="B379" s="1531" t="s">
        <v>2007</v>
      </c>
      <c r="E379" s="1538"/>
    </row>
    <row r="380" spans="1:5" ht="18">
      <c r="A380" s="1532" t="s">
        <v>1295</v>
      </c>
      <c r="B380" s="1533" t="s">
        <v>2008</v>
      </c>
      <c r="E380" s="1538"/>
    </row>
    <row r="381" spans="1:5" ht="18">
      <c r="A381" s="1532" t="s">
        <v>1296</v>
      </c>
      <c r="B381" s="1534" t="s">
        <v>2009</v>
      </c>
      <c r="E381" s="1538"/>
    </row>
    <row r="382" spans="1:5" ht="18">
      <c r="A382" s="1532" t="s">
        <v>1297</v>
      </c>
      <c r="B382" s="1534" t="s">
        <v>2010</v>
      </c>
      <c r="E382" s="1538"/>
    </row>
    <row r="383" spans="1:5" ht="18">
      <c r="A383" s="1532" t="s">
        <v>1298</v>
      </c>
      <c r="B383" s="1534" t="s">
        <v>2011</v>
      </c>
      <c r="E383" s="1538"/>
    </row>
    <row r="384" spans="1:5" ht="18">
      <c r="A384" s="1532" t="s">
        <v>1299</v>
      </c>
      <c r="B384" s="1534" t="s">
        <v>2012</v>
      </c>
      <c r="E384" s="1538"/>
    </row>
    <row r="385" spans="1:5" ht="18">
      <c r="A385" s="1532" t="s">
        <v>1300</v>
      </c>
      <c r="B385" s="1534" t="s">
        <v>2013</v>
      </c>
      <c r="E385" s="1538"/>
    </row>
    <row r="386" spans="1:5" ht="18">
      <c r="A386" s="1532" t="s">
        <v>1301</v>
      </c>
      <c r="B386" s="1535" t="s">
        <v>2014</v>
      </c>
      <c r="E386" s="1538"/>
    </row>
    <row r="387" spans="1:5" ht="18">
      <c r="A387" s="1532" t="s">
        <v>1302</v>
      </c>
      <c r="B387" s="1535" t="s">
        <v>2015</v>
      </c>
      <c r="E387" s="1538"/>
    </row>
    <row r="388" spans="1:5" ht="18">
      <c r="A388" s="1532" t="s">
        <v>1303</v>
      </c>
      <c r="B388" s="1535" t="s">
        <v>2016</v>
      </c>
      <c r="E388" s="1538"/>
    </row>
    <row r="389" spans="1:5" ht="18">
      <c r="A389" s="1532" t="s">
        <v>1304</v>
      </c>
      <c r="B389" s="1535" t="s">
        <v>2017</v>
      </c>
      <c r="E389" s="1538"/>
    </row>
    <row r="390" spans="1:5" ht="18">
      <c r="A390" s="1532" t="s">
        <v>1305</v>
      </c>
      <c r="B390" s="1536" t="s">
        <v>2018</v>
      </c>
      <c r="E390" s="1538"/>
    </row>
    <row r="391" spans="1:5" ht="18">
      <c r="A391" s="1532" t="s">
        <v>1306</v>
      </c>
      <c r="B391" s="1536" t="s">
        <v>2019</v>
      </c>
      <c r="E391" s="1538"/>
    </row>
    <row r="392" spans="1:5" ht="18">
      <c r="A392" s="1532" t="s">
        <v>1307</v>
      </c>
      <c r="B392" s="1535" t="s">
        <v>2020</v>
      </c>
      <c r="E392" s="1538"/>
    </row>
    <row r="393" spans="1:5" ht="18">
      <c r="A393" s="1532" t="s">
        <v>1308</v>
      </c>
      <c r="B393" s="1535" t="s">
        <v>2021</v>
      </c>
      <c r="C393" s="1537" t="s">
        <v>179</v>
      </c>
      <c r="E393" s="1538"/>
    </row>
    <row r="394" spans="1:5" ht="18">
      <c r="A394" s="1532" t="s">
        <v>1309</v>
      </c>
      <c r="B394" s="1534" t="s">
        <v>2022</v>
      </c>
      <c r="C394" s="1537" t="s">
        <v>179</v>
      </c>
      <c r="E394" s="1538"/>
    </row>
    <row r="395" spans="1:5" ht="18">
      <c r="A395" s="1532" t="s">
        <v>1310</v>
      </c>
      <c r="B395" s="1535" t="s">
        <v>2023</v>
      </c>
      <c r="C395" s="1537" t="s">
        <v>179</v>
      </c>
      <c r="E395" s="1538"/>
    </row>
    <row r="396" spans="1:5" ht="18">
      <c r="A396" s="1532" t="s">
        <v>1311</v>
      </c>
      <c r="B396" s="1535" t="s">
        <v>2024</v>
      </c>
      <c r="C396" s="1537" t="s">
        <v>179</v>
      </c>
      <c r="E396" s="1538"/>
    </row>
    <row r="397" spans="1:5" ht="18">
      <c r="A397" s="1532" t="s">
        <v>1312</v>
      </c>
      <c r="B397" s="1535" t="s">
        <v>2025</v>
      </c>
      <c r="C397" s="1537" t="s">
        <v>179</v>
      </c>
      <c r="E397" s="1538"/>
    </row>
    <row r="398" spans="1:5" ht="18">
      <c r="A398" s="1532" t="s">
        <v>1313</v>
      </c>
      <c r="B398" s="1535" t="s">
        <v>2026</v>
      </c>
      <c r="C398" s="1537" t="s">
        <v>179</v>
      </c>
      <c r="E398" s="1538"/>
    </row>
    <row r="399" spans="1:5" ht="18">
      <c r="A399" s="1532" t="s">
        <v>1314</v>
      </c>
      <c r="B399" s="1535" t="s">
        <v>2027</v>
      </c>
      <c r="C399" s="1537" t="s">
        <v>179</v>
      </c>
      <c r="E399" s="1538"/>
    </row>
    <row r="400" spans="1:5" ht="18">
      <c r="A400" s="1532" t="s">
        <v>1315</v>
      </c>
      <c r="B400" s="1535" t="s">
        <v>2028</v>
      </c>
      <c r="C400" s="1537" t="s">
        <v>179</v>
      </c>
      <c r="E400" s="1538"/>
    </row>
    <row r="401" spans="1:5" ht="18">
      <c r="A401" s="1532" t="s">
        <v>1316</v>
      </c>
      <c r="B401" s="1535" t="s">
        <v>2029</v>
      </c>
      <c r="C401" s="1537" t="s">
        <v>179</v>
      </c>
      <c r="E401" s="1538"/>
    </row>
    <row r="402" spans="1:5" ht="18">
      <c r="A402" s="1532" t="s">
        <v>1317</v>
      </c>
      <c r="B402" s="1534" t="s">
        <v>2030</v>
      </c>
      <c r="C402" s="1537" t="s">
        <v>179</v>
      </c>
      <c r="E402" s="1538"/>
    </row>
    <row r="403" spans="1:5" ht="18">
      <c r="A403" s="1532" t="s">
        <v>1318</v>
      </c>
      <c r="B403" s="1535" t="s">
        <v>2031</v>
      </c>
      <c r="C403" s="1537" t="s">
        <v>179</v>
      </c>
      <c r="E403" s="1538"/>
    </row>
    <row r="404" spans="1:5" ht="18">
      <c r="A404" s="1532" t="s">
        <v>1319</v>
      </c>
      <c r="B404" s="1534" t="s">
        <v>2032</v>
      </c>
      <c r="C404" s="1537" t="s">
        <v>179</v>
      </c>
      <c r="E404" s="1538"/>
    </row>
    <row r="405" spans="1:5" ht="18">
      <c r="A405" s="1532" t="s">
        <v>1320</v>
      </c>
      <c r="B405" s="1534" t="s">
        <v>2033</v>
      </c>
      <c r="C405" s="1537" t="s">
        <v>179</v>
      </c>
      <c r="E405" s="1538"/>
    </row>
    <row r="406" spans="1:5" ht="18">
      <c r="A406" s="1532" t="s">
        <v>1321</v>
      </c>
      <c r="B406" s="1534" t="s">
        <v>2034</v>
      </c>
      <c r="C406" s="1537" t="s">
        <v>179</v>
      </c>
      <c r="E406" s="1538"/>
    </row>
    <row r="407" spans="1:5" ht="18">
      <c r="A407" s="1532" t="s">
        <v>1322</v>
      </c>
      <c r="B407" s="1534" t="s">
        <v>2035</v>
      </c>
      <c r="C407" s="1537" t="s">
        <v>179</v>
      </c>
      <c r="E407" s="1538"/>
    </row>
    <row r="408" spans="1:5" ht="18">
      <c r="A408" s="1532" t="s">
        <v>1323</v>
      </c>
      <c r="B408" s="1534" t="s">
        <v>2036</v>
      </c>
      <c r="C408" s="1537" t="s">
        <v>179</v>
      </c>
      <c r="E408" s="1538"/>
    </row>
    <row r="409" spans="1:5" ht="18">
      <c r="A409" s="1532" t="s">
        <v>1324</v>
      </c>
      <c r="B409" s="1534" t="s">
        <v>2037</v>
      </c>
      <c r="C409" s="1537" t="s">
        <v>179</v>
      </c>
      <c r="E409" s="1538"/>
    </row>
    <row r="410" spans="1:5" ht="18">
      <c r="A410" s="1532" t="s">
        <v>1325</v>
      </c>
      <c r="B410" s="1534" t="s">
        <v>2038</v>
      </c>
      <c r="C410" s="1537" t="s">
        <v>179</v>
      </c>
      <c r="E410" s="1538"/>
    </row>
    <row r="411" spans="1:5" ht="18">
      <c r="A411" s="1532" t="s">
        <v>1326</v>
      </c>
      <c r="B411" s="1534" t="s">
        <v>2039</v>
      </c>
      <c r="C411" s="1537" t="s">
        <v>179</v>
      </c>
      <c r="E411" s="1538"/>
    </row>
    <row r="412" spans="1:5" ht="18">
      <c r="A412" s="1532" t="s">
        <v>1327</v>
      </c>
      <c r="B412" s="1539" t="s">
        <v>2040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2041</v>
      </c>
      <c r="C416" s="1537" t="s">
        <v>179</v>
      </c>
      <c r="E416" s="1538"/>
    </row>
    <row r="417" spans="1:5" ht="18">
      <c r="A417" s="1532" t="s">
        <v>1331</v>
      </c>
      <c r="B417" s="1519" t="s">
        <v>2042</v>
      </c>
      <c r="C417" s="1537" t="s">
        <v>179</v>
      </c>
      <c r="E417" s="1538"/>
    </row>
    <row r="418" spans="1:5" ht="18">
      <c r="A418" s="1577" t="s">
        <v>1332</v>
      </c>
      <c r="B418" s="1544" t="s">
        <v>2043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7">
        <f>$B$7</f>
        <v>0</v>
      </c>
      <c r="J14" s="1788"/>
      <c r="K14" s="178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23" t="str">
        <f>CONCATENATE("Уточнен план ",$C$3)</f>
        <v>Уточнен план </v>
      </c>
      <c r="M23" s="1824"/>
      <c r="N23" s="1824"/>
      <c r="O23" s="1825"/>
      <c r="P23" s="1832" t="str">
        <f>CONCATENATE("Отчет ",$C$3)</f>
        <v>Отчет </v>
      </c>
      <c r="Q23" s="1833"/>
      <c r="R23" s="1833"/>
      <c r="S23" s="183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2" t="s">
        <v>733</v>
      </c>
      <c r="K30" s="181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8" t="s">
        <v>736</v>
      </c>
      <c r="K33" s="180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0" t="s">
        <v>192</v>
      </c>
      <c r="K39" s="181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6" t="s">
        <v>197</v>
      </c>
      <c r="K47" s="180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8" t="s">
        <v>198</v>
      </c>
      <c r="K48" s="180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2" t="s">
        <v>269</v>
      </c>
      <c r="K66" s="180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2" t="s">
        <v>711</v>
      </c>
      <c r="K70" s="180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2" t="s">
        <v>217</v>
      </c>
      <c r="K76" s="180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2" t="s">
        <v>219</v>
      </c>
      <c r="K79" s="1803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4" t="s">
        <v>220</v>
      </c>
      <c r="K80" s="180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4" t="s">
        <v>221</v>
      </c>
      <c r="K81" s="180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4" t="s">
        <v>1650</v>
      </c>
      <c r="K82" s="180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2" t="s">
        <v>222</v>
      </c>
      <c r="K83" s="180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2" t="s">
        <v>231</v>
      </c>
      <c r="K98" s="1803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2" t="s">
        <v>232</v>
      </c>
      <c r="K99" s="1803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2" t="s">
        <v>233</v>
      </c>
      <c r="K100" s="1803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2" t="s">
        <v>234</v>
      </c>
      <c r="K101" s="180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2" t="s">
        <v>1651</v>
      </c>
      <c r="K108" s="180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2" t="s">
        <v>1648</v>
      </c>
      <c r="K112" s="1803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2" t="s">
        <v>1649</v>
      </c>
      <c r="K113" s="1803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4" t="s">
        <v>244</v>
      </c>
      <c r="K114" s="180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2" t="s">
        <v>270</v>
      </c>
      <c r="K115" s="180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0" t="s">
        <v>245</v>
      </c>
      <c r="K118" s="180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0" t="s">
        <v>246</v>
      </c>
      <c r="K119" s="180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0" t="s">
        <v>617</v>
      </c>
      <c r="K127" s="180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0" t="s">
        <v>675</v>
      </c>
      <c r="K130" s="180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2" t="s">
        <v>676</v>
      </c>
      <c r="K131" s="180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903</v>
      </c>
      <c r="K136" s="1796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7" t="s">
        <v>684</v>
      </c>
      <c r="K140" s="1798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684</v>
      </c>
      <c r="K141" s="1798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2022-04-14T11:39:31Z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