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<sst xmlns="http://schemas.openxmlformats.org/spreadsheetml/2006/main" count="2765" uniqueCount="2085">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</sst>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1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0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7" xfId="34" applyFont="1" applyFill="1" applyBorder="1" applyAlignment="1" applyProtection="1" quotePrefix="1">
      <alignment horizontal="center" vertical="center"/>
      <protection/>
    </xf>
    <xf numFmtId="0" fontId="26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1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68" fillId="52" borderId="113" xfId="42" applyNumberFormat="1" applyFont="1" applyFill="1" applyBorder="1" applyAlignment="1">
      <alignment horizontal="right" vertical="center"/>
      <protection/>
    </xf>
    <xf numFmtId="181" fontId="266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3" fillId="39" borderId="103" xfId="38" applyNumberFormat="1" applyFont="1" applyFill="1" applyBorder="1" applyProtection="1">
      <alignment/>
      <protection/>
    </xf>
    <xf numFmtId="190" fontId="26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2" fillId="48" borderId="12" xfId="34" applyFont="1" applyFill="1" applyBorder="1" applyAlignment="1" applyProtection="1">
      <alignment horizontal="center" vertical="center"/>
      <protection locked="0"/>
    </xf>
    <xf numFmtId="3" fontId="27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1" fillId="39" borderId="0" xfId="34" applyFont="1" applyFill="1" applyAlignment="1">
      <alignment vertical="center"/>
      <protection/>
    </xf>
    <xf numFmtId="0" fontId="27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8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0" fillId="39" borderId="12" xfId="40" applyNumberFormat="1" applyFont="1" applyFill="1" applyBorder="1" applyAlignment="1" applyProtection="1">
      <alignment horizontal="center" vertical="center"/>
      <protection/>
    </xf>
    <xf numFmtId="186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2" fillId="26" borderId="0" xfId="34" applyFont="1" applyFill="1" applyBorder="1" applyAlignment="1" applyProtection="1" quotePrefix="1">
      <alignment/>
      <protection/>
    </xf>
    <xf numFmtId="0" fontId="281" fillId="26" borderId="0" xfId="37" applyFont="1" applyFill="1" applyBorder="1" applyAlignment="1" applyProtection="1">
      <alignment horizontal="right"/>
      <protection/>
    </xf>
    <xf numFmtId="0" fontId="272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1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7" fillId="39" borderId="82" xfId="37" applyNumberFormat="1" applyFont="1" applyFill="1" applyBorder="1" applyAlignment="1" applyProtection="1" quotePrefix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6" fillId="26" borderId="105" xfId="37" applyNumberFormat="1" applyFont="1" applyFill="1" applyBorder="1" applyAlignment="1" applyProtection="1" quotePrefix="1">
      <alignment/>
      <protection/>
    </xf>
    <xf numFmtId="189" fontId="27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34" applyNumberFormat="1" applyFont="1" applyFill="1" applyBorder="1" applyAlignment="1" applyProtection="1">
      <alignment horizontal="center" vertical="center"/>
      <protection/>
    </xf>
    <xf numFmtId="3" fontId="27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1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2" fillId="70" borderId="0" xfId="36" applyFont="1" applyFill="1" applyBorder="1">
      <alignment/>
      <protection/>
    </xf>
    <xf numFmtId="0" fontId="302" fillId="70" borderId="0" xfId="36" applyFont="1" applyFill="1" applyBorder="1" applyAlignment="1">
      <alignment/>
      <protection/>
    </xf>
    <xf numFmtId="0" fontId="30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4" fillId="71" borderId="66" xfId="34" applyFont="1" applyFill="1" applyBorder="1">
      <alignment/>
      <protection/>
    </xf>
    <xf numFmtId="49" fontId="30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5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6" fillId="71" borderId="97" xfId="34" applyNumberFormat="1" applyFont="1" applyFill="1" applyBorder="1" applyAlignment="1">
      <alignment horizontal="center"/>
      <protection/>
    </xf>
    <xf numFmtId="182" fontId="307" fillId="71" borderId="61" xfId="34" applyNumberFormat="1" applyFont="1" applyFill="1" applyBorder="1" applyAlignment="1">
      <alignment horizontal="left"/>
      <protection/>
    </xf>
    <xf numFmtId="182" fontId="308" fillId="71" borderId="61" xfId="34" applyNumberFormat="1" applyFont="1" applyFill="1" applyBorder="1" applyAlignment="1">
      <alignment horizontal="left"/>
      <protection/>
    </xf>
    <xf numFmtId="0" fontId="304" fillId="71" borderId="142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304" fillId="71" borderId="111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04" fillId="71" borderId="64" xfId="34" applyFont="1" applyFill="1" applyBorder="1" applyAlignment="1">
      <alignment horizontal="left"/>
      <protection/>
    </xf>
    <xf numFmtId="0" fontId="302" fillId="0" borderId="0" xfId="36" applyFont="1" applyFill="1" applyBorder="1" quotePrefix="1">
      <alignment/>
      <protection/>
    </xf>
    <xf numFmtId="182" fontId="302" fillId="0" borderId="0" xfId="36" applyNumberFormat="1" applyFont="1" applyFill="1" applyBorder="1">
      <alignment/>
      <protection/>
    </xf>
    <xf numFmtId="0" fontId="30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1" fillId="71" borderId="66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176" xfId="34" applyFont="1" applyFill="1" applyBorder="1" applyAlignment="1">
      <alignment horizontal="left"/>
      <protection/>
    </xf>
    <xf numFmtId="0" fontId="309" fillId="0" borderId="0" xfId="34" applyNumberFormat="1" applyFont="1" applyFill="1" applyBorder="1" applyAlignment="1" quotePrefix="1">
      <alignment horizontal="center"/>
      <protection/>
    </xf>
    <xf numFmtId="0" fontId="313" fillId="0" borderId="0" xfId="34" applyFont="1" applyFill="1" applyBorder="1" applyAlignment="1">
      <alignment horizontal="left"/>
      <protection/>
    </xf>
    <xf numFmtId="0" fontId="302" fillId="70" borderId="12" xfId="36" applyFont="1" applyFill="1" applyBorder="1">
      <alignment/>
      <protection/>
    </xf>
    <xf numFmtId="0" fontId="302" fillId="70" borderId="12" xfId="36" applyFont="1" applyFill="1" applyBorder="1" applyAlignment="1">
      <alignment/>
      <protection/>
    </xf>
    <xf numFmtId="0" fontId="302" fillId="73" borderId="12" xfId="36" applyFont="1" applyFill="1" applyBorder="1">
      <alignment/>
      <protection/>
    </xf>
    <xf numFmtId="0" fontId="302" fillId="0" borderId="12" xfId="36" applyFont="1" applyFill="1" applyBorder="1">
      <alignment/>
      <protection/>
    </xf>
    <xf numFmtId="14" fontId="302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6" fillId="71" borderId="97" xfId="34" applyNumberFormat="1" applyFont="1" applyFill="1" applyBorder="1" applyAlignment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7" fillId="74" borderId="0" xfId="36" applyFill="1">
      <alignment/>
      <protection/>
    </xf>
    <xf numFmtId="0" fontId="217" fillId="74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1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1" fillId="39" borderId="0" xfId="34" applyNumberFormat="1" applyFont="1" applyFill="1" applyAlignment="1">
      <alignment vertical="center"/>
      <protection/>
    </xf>
    <xf numFmtId="0" fontId="272" fillId="39" borderId="109" xfId="34" applyFont="1" applyFill="1" applyBorder="1" applyAlignment="1" applyProtection="1" quotePrefix="1">
      <alignment horizontal="center" vertical="center"/>
      <protection/>
    </xf>
    <xf numFmtId="0" fontId="272" fillId="39" borderId="25" xfId="34" applyFont="1" applyFill="1" applyBorder="1" applyAlignment="1" applyProtection="1" quotePrefix="1">
      <alignment horizontal="center" vertical="center"/>
      <protection/>
    </xf>
    <xf numFmtId="0" fontId="272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79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79" fillId="39" borderId="25" xfId="46" applyFont="1" applyFill="1" applyBorder="1" applyAlignment="1" applyProtection="1">
      <alignment horizontal="center"/>
      <protection/>
    </xf>
    <xf numFmtId="0" fontId="279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1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1" fillId="52" borderId="14" xfId="34" applyFont="1" applyFill="1" applyBorder="1" applyAlignment="1" applyProtection="1">
      <alignment horizontal="center" vertical="center"/>
      <protection/>
    </xf>
    <xf numFmtId="0" fontId="321" fillId="52" borderId="15" xfId="34" applyFont="1" applyFill="1" applyBorder="1" applyAlignment="1" applyProtection="1">
      <alignment horizontal="center" vertical="center"/>
      <protection/>
    </xf>
    <xf numFmtId="0" fontId="321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72" fillId="26" borderId="109" xfId="34" applyFont="1" applyFill="1" applyBorder="1" applyAlignment="1" applyProtection="1">
      <alignment vertical="center" wrapText="1"/>
      <protection/>
    </xf>
    <xf numFmtId="0" fontId="272" fillId="26" borderId="25" xfId="34" applyFont="1" applyFill="1" applyBorder="1" applyAlignment="1" applyProtection="1">
      <alignment vertical="center" wrapText="1"/>
      <protection/>
    </xf>
    <xf numFmtId="0" fontId="272" fillId="26" borderId="13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7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0" fillId="26" borderId="109" xfId="34" applyNumberFormat="1" applyFont="1" applyFill="1" applyBorder="1" applyAlignment="1" applyProtection="1">
      <alignment horizontal="center" vertical="center"/>
      <protection locked="0"/>
    </xf>
    <xf numFmtId="3" fontId="270" fillId="26" borderId="25" xfId="34" applyNumberFormat="1" applyFont="1" applyFill="1" applyBorder="1" applyAlignment="1" applyProtection="1">
      <alignment horizontal="center" vertical="center"/>
      <protection locked="0"/>
    </xf>
    <xf numFmtId="3" fontId="270" fillId="26" borderId="13" xfId="34" applyNumberFormat="1" applyFont="1" applyFill="1" applyBorder="1" applyAlignment="1" applyProtection="1">
      <alignment horizontal="center" vertical="center"/>
      <protection locked="0"/>
    </xf>
    <xf numFmtId="0" fontId="272" fillId="26" borderId="109" xfId="34" applyFont="1" applyFill="1" applyBorder="1" applyAlignment="1" applyProtection="1">
      <alignment horizontal="center" vertical="center" wrapText="1"/>
      <protection/>
    </xf>
    <xf numFmtId="0" fontId="272" fillId="26" borderId="25" xfId="34" applyFont="1" applyFill="1" applyBorder="1" applyAlignment="1" applyProtection="1">
      <alignment horizontal="center" vertical="center" wrapText="1"/>
      <protection/>
    </xf>
    <xf numFmtId="0" fontId="27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>
        <f>+OTCHET!B9</f>
        <v>0</v>
      </c>
      <c r="C2" s="1659"/>
      <c r="D2" s="1660"/>
      <c r="E2" s="1008"/>
      <c r="F2" s="1009">
        <f>+OTCHET!H9</f>
        <v>0</v>
      </c>
      <c r="G2" s="1010" t="str">
        <f>+OTCHET!F12</f>
        <v>5606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68" t="s">
        <v>984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44742</v>
      </c>
      <c r="M6" s="1008"/>
      <c r="N6" s="1033" t="s">
        <v>986</v>
      </c>
      <c r="O6" s="997"/>
      <c r="P6" s="1034">
        <f>OTCHET!F9</f>
        <v>44742</v>
      </c>
      <c r="Q6" s="1033" t="s">
        <v>986</v>
      </c>
      <c r="R6" s="1035"/>
      <c r="S6" s="1669">
        <f>+Q4</f>
        <v>2022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0" t="s">
        <v>963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44742</v>
      </c>
      <c r="H9" s="1008"/>
      <c r="I9" s="1058">
        <f>+L4</f>
        <v>2022</v>
      </c>
      <c r="J9" s="1059">
        <f>+L6</f>
        <v>44742</v>
      </c>
      <c r="K9" s="1060"/>
      <c r="L9" s="1061">
        <f>+L6</f>
        <v>44742</v>
      </c>
      <c r="M9" s="1060"/>
      <c r="N9" s="1062">
        <f>+L6</f>
        <v>44742</v>
      </c>
      <c r="O9" s="1063"/>
      <c r="P9" s="1064">
        <f>+L4</f>
        <v>2022</v>
      </c>
      <c r="Q9" s="1062">
        <f>+L6</f>
        <v>44742</v>
      </c>
      <c r="R9" s="1035"/>
      <c r="S9" s="1673" t="s">
        <v>964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1001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9" t="s">
        <v>1982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2" t="s">
        <v>1981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9" t="s">
        <v>1003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1005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1007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9" t="s">
        <v>1009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1011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1013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5" t="s">
        <v>1983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1016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6" t="s">
        <v>1019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9" t="s">
        <v>1021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5" t="s">
        <v>1023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1025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8" t="s">
        <v>1032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1" t="s">
        <v>1034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4" t="s">
        <v>1036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7" t="s">
        <v>1038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8" t="s">
        <v>1040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6" t="s">
        <v>1043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9" t="s">
        <v>1045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9" t="s">
        <v>1046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5" t="s">
        <v>1048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1050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1052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6" t="s">
        <v>1056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1058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9" t="s">
        <v>1060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9" t="s">
        <v>1062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5" t="s">
        <v>1064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8" t="s">
        <v>1066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1069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1071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1073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1075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1079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1082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1084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1086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1089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1091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1093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1096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1098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1100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3" t="s">
        <v>1102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6" t="s">
        <v>1105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1107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6" t="s">
        <v>1109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1115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1117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1119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1122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1124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1126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1128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1130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1133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1135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1137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1139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1143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1145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1147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1150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1152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1154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1157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1159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1161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37</v>
      </c>
      <c r="M116" s="1084"/>
      <c r="N116" s="1121">
        <f>+ROUND(+G116+J116+L116,0)</f>
        <v>37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37</v>
      </c>
      <c r="R116" s="1035"/>
      <c r="S116" s="1676" t="s">
        <v>1164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1166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37</v>
      </c>
      <c r="M118" s="1084"/>
      <c r="N118" s="1198">
        <f>+ROUND(+SUM(N116:N117),0)</f>
        <v>37</v>
      </c>
      <c r="O118" s="1086"/>
      <c r="P118" s="1196">
        <f>+ROUND(+SUM(P116:P117),0)</f>
        <v>0</v>
      </c>
      <c r="Q118" s="1197">
        <f>+ROUND(+SUM(Q116:Q117),0)</f>
        <v>37</v>
      </c>
      <c r="R118" s="1035"/>
      <c r="S118" s="1688" t="s">
        <v>1168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37</v>
      </c>
      <c r="M120" s="1084"/>
      <c r="N120" s="1223">
        <f>+ROUND(N106+N110+N114+N118,0)</f>
        <v>37</v>
      </c>
      <c r="O120" s="1086"/>
      <c r="P120" s="1269">
        <f>+ROUND(P106+P110+P114+P118,0)</f>
        <v>0</v>
      </c>
      <c r="Q120" s="1222">
        <f>+ROUND(Q106+Q110+Q114+Q118,0)</f>
        <v>37</v>
      </c>
      <c r="R120" s="1035"/>
      <c r="S120" s="1703" t="s">
        <v>1170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1173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1177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1179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6" t="s">
        <v>1181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11465</v>
      </c>
      <c r="M129" s="1084"/>
      <c r="N129" s="1098">
        <f>+ROUND(+G129+J129+L129,0)</f>
        <v>11465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11465</v>
      </c>
      <c r="R129" s="1035"/>
      <c r="S129" s="1676" t="s">
        <v>1184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1186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11502</v>
      </c>
      <c r="M131" s="1084"/>
      <c r="N131" s="1110">
        <f>+ROUND(+G131+J131+L131,0)</f>
        <v>11502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11502</v>
      </c>
      <c r="R131" s="1035"/>
      <c r="S131" s="1718" t="s">
        <v>1188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37</v>
      </c>
      <c r="M132" s="1084"/>
      <c r="N132" s="1285">
        <f>+ROUND(+N131-N129-N130,0)</f>
        <v>37</v>
      </c>
      <c r="O132" s="1086"/>
      <c r="P132" s="1283">
        <f>+ROUND(+P131-P129-P130,0)</f>
        <v>0</v>
      </c>
      <c r="Q132" s="1284">
        <f>+ROUND(+Q131-Q129-Q130,0)</f>
        <v>37</v>
      </c>
      <c r="R132" s="1035"/>
      <c r="S132" s="1721" t="s">
        <v>1190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725"/>
      <c r="G134" s="1725"/>
      <c r="H134" s="1008"/>
      <c r="I134" s="1293" t="s">
        <v>1193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23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44742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37</v>
      </c>
      <c r="G86" s="895">
        <f>+G87+G88</f>
        <v>37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37</v>
      </c>
      <c r="G88" s="953">
        <f>+OTCHET!I521+OTCHET!I524+OTCHET!I544</f>
        <v>37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11465</v>
      </c>
      <c r="G90" s="891">
        <f>+OTCHET!I567+OTCHET!I568+OTCHET!I569+OTCHET!I570+OTCHET!I571+OTCHET!I572</f>
        <v>11465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-11502</v>
      </c>
      <c r="G91" s="805">
        <f>+OTCHET!I573+OTCHET!I574+OTCHET!I575+OTCHET!I576+OTCHET!I577+OTCHET!I578+OTCHET!I579</f>
        <v>-11502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V15" sqref="V1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ЧУЖДИ СРЕДСТВА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/>
      <c r="C9" s="1767"/>
      <c r="D9" s="1768"/>
      <c r="E9" s="115">
        <f>DATE($C$3,1,1)</f>
        <v>44562</v>
      </c>
      <c r="F9" s="116">
        <v>44742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836" t="s">
        <v>957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Криводол</v>
      </c>
      <c r="C12" s="1770"/>
      <c r="D12" s="1771"/>
      <c r="E12" s="118" t="s">
        <v>951</v>
      </c>
      <c r="F12" s="1571" t="s">
        <v>1409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38" t="str">
        <f>CONCATENATE("Уточнен план ",$C$3," - ПРИХОДИ")</f>
        <v>Уточнен план 2022 - ПРИХОДИ</v>
      </c>
      <c r="F19" s="1739"/>
      <c r="G19" s="1739"/>
      <c r="H19" s="1740"/>
      <c r="I19" s="1744" t="str">
        <f>CONCATENATE("Отчет ",$C$3," - ПРИХОДИ")</f>
        <v>Отчет 2022 -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465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467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ЧУЖДИ СРЕДСТВА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>
        <f>$B$9</f>
        <v>0</v>
      </c>
      <c r="C176" s="1779"/>
      <c r="D176" s="1780"/>
      <c r="E176" s="115">
        <f>$E$9</f>
        <v>44562</v>
      </c>
      <c r="F176" s="226">
        <f>$F$9</f>
        <v>44742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Криводол</v>
      </c>
      <c r="C179" s="1770"/>
      <c r="D179" s="1771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8" t="str">
        <f>CONCATENATE("Уточнен план ",$C$3," - РАЗХОДИ - рекапитулация")</f>
        <v>Уточнен план 2022 -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2022 -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733</v>
      </c>
      <c r="D187" s="177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736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197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198</v>
      </c>
      <c r="D205" s="177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269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711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217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219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220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221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1646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222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231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232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233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234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1651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1648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1649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244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270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245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246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617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675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676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903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3" t="s">
        <v>684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ЧУЖДИ СРЕДСТВА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>
        <f>$B$9</f>
        <v>0</v>
      </c>
      <c r="C350" s="1779"/>
      <c r="D350" s="1780"/>
      <c r="E350" s="115">
        <f>$E$9</f>
        <v>44562</v>
      </c>
      <c r="F350" s="407">
        <f>$F$9</f>
        <v>44742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Криводол</v>
      </c>
      <c r="C353" s="1770"/>
      <c r="D353" s="1771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0" t="str">
        <f>CONCATENATE("Уточнен план ",$C$3," - ТРАНСФЕРИ и ВРЕМ. БЕЗЛ. ЗАЕМИ")</f>
        <v>Уточнен план 2022 -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2022 -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273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284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306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250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251</v>
      </c>
      <c r="D391" s="1800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253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254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910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670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671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689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257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756</v>
      </c>
      <c r="D422" s="1800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694</v>
      </c>
      <c r="D423" s="1800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258</v>
      </c>
      <c r="D424" s="1800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673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914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СМЕТКИТЕ ЗА ЧУЖДИ СРЕДСТВА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>
        <f>$B$9</f>
        <v>0</v>
      </c>
      <c r="C435" s="1779"/>
      <c r="D435" s="1780"/>
      <c r="E435" s="115">
        <f>$E$9</f>
        <v>44562</v>
      </c>
      <c r="F435" s="407">
        <f>$F$9</f>
        <v>44742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Криводол</v>
      </c>
      <c r="C438" s="1770"/>
      <c r="D438" s="1771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2022 - БЮДЖЕТНО САЛДО</v>
      </c>
      <c r="F442" s="1739"/>
      <c r="G442" s="1739"/>
      <c r="H442" s="1740"/>
      <c r="I442" s="1756" t="str">
        <f>CONCATENATE("Отчет ",$C$3," - БЮДЖЕТНО САЛДО")</f>
        <v>Отчет 2022 -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СМЕТКИТЕ ЗА ЧУЖДИ СРЕДСТВА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>
        <f>$B$9</f>
        <v>0</v>
      </c>
      <c r="C451" s="1779"/>
      <c r="D451" s="1780"/>
      <c r="E451" s="115">
        <f>$E$9</f>
        <v>44562</v>
      </c>
      <c r="F451" s="407">
        <f>$F$9</f>
        <v>44742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Криводол</v>
      </c>
      <c r="C454" s="1770"/>
      <c r="D454" s="1771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1" t="str">
        <f>CONCATENATE("Уточнен план ",$C$3," - ФИНАНСИРАНЕ НА БЮДЖЕТНО САЛДО")</f>
        <v>Уточнен план 2022 -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2022 -ФИНАНСИРАНЕ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757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760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1944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763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770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918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923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924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925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926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310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928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929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930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931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37</v>
      </c>
      <c r="J544" s="569">
        <f t="shared" si="127"/>
        <v>0</v>
      </c>
      <c r="K544" s="570">
        <f t="shared" si="127"/>
        <v>0</v>
      </c>
      <c r="L544" s="567">
        <f t="shared" si="127"/>
        <v>37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>
        <v>37</v>
      </c>
      <c r="J546" s="446"/>
      <c r="K546" s="586">
        <v>0</v>
      </c>
      <c r="L546" s="1374">
        <f t="shared" si="116"/>
        <v>37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940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-37</v>
      </c>
      <c r="J566" s="569">
        <f t="shared" si="128"/>
        <v>0</v>
      </c>
      <c r="K566" s="570">
        <f t="shared" si="128"/>
        <v>0</v>
      </c>
      <c r="L566" s="567">
        <f t="shared" si="128"/>
        <v>-37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>
        <v>11465</v>
      </c>
      <c r="J567" s="153"/>
      <c r="K567" s="573">
        <v>0</v>
      </c>
      <c r="L567" s="1368">
        <f t="shared" si="116"/>
        <v>11465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3">
        <v>-11502</v>
      </c>
      <c r="J573" s="153"/>
      <c r="K573" s="1612">
        <v>0</v>
      </c>
      <c r="L573" s="1382">
        <f t="shared" si="129"/>
        <v>-11502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945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822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866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869</v>
      </c>
      <c r="C604" s="1827"/>
      <c r="D604" s="661" t="s">
        <v>870</v>
      </c>
      <c r="E604" s="662"/>
      <c r="F604" s="663"/>
      <c r="G604" s="1828" t="s">
        <v>866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871</v>
      </c>
      <c r="E605" s="665"/>
      <c r="F605" s="666"/>
      <c r="G605" s="667" t="s">
        <v>872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390:J390 F573:G578 F583:G584 I583:J584 F506:G507 I506:J507 F510:G511 I510:J511 F548:G548 F517:G519 F537:G538 I537:J538 F390:G390 I573:J57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2003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2004</v>
      </c>
      <c r="E378" s="1538"/>
    </row>
    <row r="379" spans="1:5" ht="18">
      <c r="A379" s="1532" t="s">
        <v>1294</v>
      </c>
      <c r="B379" s="1531" t="s">
        <v>2005</v>
      </c>
      <c r="E379" s="1538"/>
    </row>
    <row r="380" spans="1:5" ht="18">
      <c r="A380" s="1532" t="s">
        <v>1295</v>
      </c>
      <c r="B380" s="1533" t="s">
        <v>2006</v>
      </c>
      <c r="E380" s="1538"/>
    </row>
    <row r="381" spans="1:5" ht="18">
      <c r="A381" s="1532" t="s">
        <v>1296</v>
      </c>
      <c r="B381" s="1534" t="s">
        <v>2007</v>
      </c>
      <c r="E381" s="1538"/>
    </row>
    <row r="382" spans="1:5" ht="18">
      <c r="A382" s="1532" t="s">
        <v>1297</v>
      </c>
      <c r="B382" s="1534" t="s">
        <v>2008</v>
      </c>
      <c r="E382" s="1538"/>
    </row>
    <row r="383" spans="1:5" ht="18">
      <c r="A383" s="1532" t="s">
        <v>1298</v>
      </c>
      <c r="B383" s="1534" t="s">
        <v>2009</v>
      </c>
      <c r="E383" s="1538"/>
    </row>
    <row r="384" spans="1:5" ht="18">
      <c r="A384" s="1532" t="s">
        <v>1299</v>
      </c>
      <c r="B384" s="1534" t="s">
        <v>2010</v>
      </c>
      <c r="E384" s="1538"/>
    </row>
    <row r="385" spans="1:5" ht="18">
      <c r="A385" s="1532" t="s">
        <v>1300</v>
      </c>
      <c r="B385" s="1534" t="s">
        <v>2011</v>
      </c>
      <c r="E385" s="1538"/>
    </row>
    <row r="386" spans="1:5" ht="18">
      <c r="A386" s="1532" t="s">
        <v>1301</v>
      </c>
      <c r="B386" s="1535" t="s">
        <v>2012</v>
      </c>
      <c r="E386" s="1538"/>
    </row>
    <row r="387" spans="1:5" ht="18">
      <c r="A387" s="1532" t="s">
        <v>1302</v>
      </c>
      <c r="B387" s="1535" t="s">
        <v>2013</v>
      </c>
      <c r="E387" s="1538"/>
    </row>
    <row r="388" spans="1:5" ht="18">
      <c r="A388" s="1532" t="s">
        <v>1303</v>
      </c>
      <c r="B388" s="1535" t="s">
        <v>2014</v>
      </c>
      <c r="E388" s="1538"/>
    </row>
    <row r="389" spans="1:5" ht="18">
      <c r="A389" s="1532" t="s">
        <v>1304</v>
      </c>
      <c r="B389" s="1535" t="s">
        <v>2015</v>
      </c>
      <c r="E389" s="1538"/>
    </row>
    <row r="390" spans="1:5" ht="18">
      <c r="A390" s="1532" t="s">
        <v>1305</v>
      </c>
      <c r="B390" s="1536" t="s">
        <v>2016</v>
      </c>
      <c r="E390" s="1538"/>
    </row>
    <row r="391" spans="1:5" ht="18">
      <c r="A391" s="1532" t="s">
        <v>1306</v>
      </c>
      <c r="B391" s="1536" t="s">
        <v>2017</v>
      </c>
      <c r="E391" s="1538"/>
    </row>
    <row r="392" spans="1:5" ht="18">
      <c r="A392" s="1532" t="s">
        <v>1307</v>
      </c>
      <c r="B392" s="1535" t="s">
        <v>2018</v>
      </c>
      <c r="E392" s="1538"/>
    </row>
    <row r="393" spans="1:5" ht="18">
      <c r="A393" s="1532" t="s">
        <v>1308</v>
      </c>
      <c r="B393" s="1535" t="s">
        <v>2019</v>
      </c>
      <c r="C393" s="1537" t="s">
        <v>179</v>
      </c>
      <c r="E393" s="1538"/>
    </row>
    <row r="394" spans="1:5" ht="18">
      <c r="A394" s="1532" t="s">
        <v>1309</v>
      </c>
      <c r="B394" s="1534" t="s">
        <v>2020</v>
      </c>
      <c r="C394" s="1537" t="s">
        <v>179</v>
      </c>
      <c r="E394" s="1538"/>
    </row>
    <row r="395" spans="1:5" ht="18">
      <c r="A395" s="1532" t="s">
        <v>1310</v>
      </c>
      <c r="B395" s="1535" t="s">
        <v>2021</v>
      </c>
      <c r="C395" s="1537" t="s">
        <v>179</v>
      </c>
      <c r="E395" s="1538"/>
    </row>
    <row r="396" spans="1:5" ht="18">
      <c r="A396" s="1532" t="s">
        <v>1311</v>
      </c>
      <c r="B396" s="1535" t="s">
        <v>2022</v>
      </c>
      <c r="C396" s="1537" t="s">
        <v>179</v>
      </c>
      <c r="E396" s="1538"/>
    </row>
    <row r="397" spans="1:5" ht="18">
      <c r="A397" s="1532" t="s">
        <v>1312</v>
      </c>
      <c r="B397" s="1535" t="s">
        <v>2023</v>
      </c>
      <c r="C397" s="1537" t="s">
        <v>179</v>
      </c>
      <c r="E397" s="1538"/>
    </row>
    <row r="398" spans="1:5" ht="18">
      <c r="A398" s="1532" t="s">
        <v>1313</v>
      </c>
      <c r="B398" s="1535" t="s">
        <v>2024</v>
      </c>
      <c r="C398" s="1537" t="s">
        <v>179</v>
      </c>
      <c r="E398" s="1538"/>
    </row>
    <row r="399" spans="1:5" ht="18">
      <c r="A399" s="1532" t="s">
        <v>1314</v>
      </c>
      <c r="B399" s="1535" t="s">
        <v>2025</v>
      </c>
      <c r="C399" s="1537" t="s">
        <v>179</v>
      </c>
      <c r="E399" s="1538"/>
    </row>
    <row r="400" spans="1:5" ht="18">
      <c r="A400" s="1532" t="s">
        <v>1315</v>
      </c>
      <c r="B400" s="1535" t="s">
        <v>2026</v>
      </c>
      <c r="C400" s="1537" t="s">
        <v>179</v>
      </c>
      <c r="E400" s="1538"/>
    </row>
    <row r="401" spans="1:5" ht="18">
      <c r="A401" s="1532" t="s">
        <v>1316</v>
      </c>
      <c r="B401" s="1535" t="s">
        <v>2027</v>
      </c>
      <c r="C401" s="1537" t="s">
        <v>179</v>
      </c>
      <c r="E401" s="1538"/>
    </row>
    <row r="402" spans="1:5" ht="18">
      <c r="A402" s="1532" t="s">
        <v>1317</v>
      </c>
      <c r="B402" s="1534" t="s">
        <v>2028</v>
      </c>
      <c r="C402" s="1537" t="s">
        <v>179</v>
      </c>
      <c r="E402" s="1538"/>
    </row>
    <row r="403" spans="1:5" ht="18">
      <c r="A403" s="1532" t="s">
        <v>1318</v>
      </c>
      <c r="B403" s="1535" t="s">
        <v>2029</v>
      </c>
      <c r="C403" s="1537" t="s">
        <v>179</v>
      </c>
      <c r="E403" s="1538"/>
    </row>
    <row r="404" spans="1:5" ht="18">
      <c r="A404" s="1532" t="s">
        <v>1319</v>
      </c>
      <c r="B404" s="1534" t="s">
        <v>2030</v>
      </c>
      <c r="C404" s="1537" t="s">
        <v>179</v>
      </c>
      <c r="E404" s="1538"/>
    </row>
    <row r="405" spans="1:5" ht="18">
      <c r="A405" s="1532" t="s">
        <v>1320</v>
      </c>
      <c r="B405" s="1534" t="s">
        <v>2031</v>
      </c>
      <c r="C405" s="1537" t="s">
        <v>179</v>
      </c>
      <c r="E405" s="1538"/>
    </row>
    <row r="406" spans="1:5" ht="18">
      <c r="A406" s="1532" t="s">
        <v>1321</v>
      </c>
      <c r="B406" s="1534" t="s">
        <v>2032</v>
      </c>
      <c r="C406" s="1537" t="s">
        <v>179</v>
      </c>
      <c r="E406" s="1538"/>
    </row>
    <row r="407" spans="1:5" ht="18">
      <c r="A407" s="1532" t="s">
        <v>1322</v>
      </c>
      <c r="B407" s="1534" t="s">
        <v>2033</v>
      </c>
      <c r="C407" s="1537" t="s">
        <v>179</v>
      </c>
      <c r="E407" s="1538"/>
    </row>
    <row r="408" spans="1:5" ht="18">
      <c r="A408" s="1532" t="s">
        <v>1323</v>
      </c>
      <c r="B408" s="1534" t="s">
        <v>2034</v>
      </c>
      <c r="C408" s="1537" t="s">
        <v>179</v>
      </c>
      <c r="E408" s="1538"/>
    </row>
    <row r="409" spans="1:5" ht="18">
      <c r="A409" s="1532" t="s">
        <v>1324</v>
      </c>
      <c r="B409" s="1534" t="s">
        <v>2035</v>
      </c>
      <c r="C409" s="1537" t="s">
        <v>179</v>
      </c>
      <c r="E409" s="1538"/>
    </row>
    <row r="410" spans="1:5" ht="18">
      <c r="A410" s="1532" t="s">
        <v>1325</v>
      </c>
      <c r="B410" s="1534" t="s">
        <v>2036</v>
      </c>
      <c r="C410" s="1537" t="s">
        <v>179</v>
      </c>
      <c r="E410" s="1538"/>
    </row>
    <row r="411" spans="1:5" ht="18">
      <c r="A411" s="1532" t="s">
        <v>1326</v>
      </c>
      <c r="B411" s="1534" t="s">
        <v>2037</v>
      </c>
      <c r="C411" s="1537" t="s">
        <v>179</v>
      </c>
      <c r="E411" s="1538"/>
    </row>
    <row r="412" spans="1:5" ht="18">
      <c r="A412" s="1532" t="s">
        <v>1327</v>
      </c>
      <c r="B412" s="1539" t="s">
        <v>2038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2039</v>
      </c>
      <c r="C416" s="1537" t="s">
        <v>179</v>
      </c>
      <c r="E416" s="1538"/>
    </row>
    <row r="417" spans="1:5" ht="18">
      <c r="A417" s="1532" t="s">
        <v>1331</v>
      </c>
      <c r="B417" s="1519" t="s">
        <v>2040</v>
      </c>
      <c r="C417" s="1537" t="s">
        <v>179</v>
      </c>
      <c r="E417" s="1538"/>
    </row>
    <row r="418" spans="1:5" ht="18">
      <c r="A418" s="1577" t="s">
        <v>1332</v>
      </c>
      <c r="B418" s="1544" t="s">
        <v>2041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733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736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197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198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269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711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217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219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220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221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1650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222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231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232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233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234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1651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1648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1649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244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270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245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246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617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675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676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903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684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684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2022-07-17T13:40:29Z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