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<sst xmlns="http://schemas.openxmlformats.org/spreadsheetml/2006/main" count="2765" uniqueCount="2085">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</sst>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>
        <f>+OTCHET!B9</f>
        <v>0</v>
      </c>
      <c r="C2" s="1664"/>
      <c r="D2" s="1665"/>
      <c r="E2" s="1008"/>
      <c r="F2" s="1009">
        <f>+OTCHET!H9</f>
        <v>0</v>
      </c>
      <c r="G2" s="1010" t="str">
        <f>+OTCHET!F12</f>
        <v>5606</v>
      </c>
      <c r="H2" s="1011"/>
      <c r="I2" s="1666">
        <f>+OTCHET!H607</f>
        <v>0</v>
      </c>
      <c r="J2" s="1667"/>
      <c r="K2" s="1002"/>
      <c r="L2" s="1668">
        <f>OTCHET!H605</f>
        <v>0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981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3" t="s">
        <v>984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74">
        <f>+Q4</f>
        <v>2022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5" t="s">
        <v>963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78" t="s">
        <v>964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1001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4" t="s">
        <v>1982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7" t="s">
        <v>1981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4" t="s">
        <v>1003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1005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1007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4" t="s">
        <v>1009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1011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1013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0" t="s">
        <v>1983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1016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1" t="s">
        <v>1019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4" t="s">
        <v>1021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0" t="s">
        <v>1023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1025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3" t="s">
        <v>1032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6" t="s">
        <v>1034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9" t="s">
        <v>1036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2" t="s">
        <v>1038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3" t="s">
        <v>1040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1" t="s">
        <v>1043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4" t="s">
        <v>1045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4" t="s">
        <v>1046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0" t="s">
        <v>1048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1050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1052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1" t="s">
        <v>1056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4" t="s">
        <v>1058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1060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4" t="s">
        <v>1062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0" t="s">
        <v>1064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3" t="s">
        <v>1066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1069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4" t="s">
        <v>1071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1073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1075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3" t="s">
        <v>1079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1082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1084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1086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1089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1091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1093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1096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1098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3" t="s">
        <v>1100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8" t="s">
        <v>1102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1" t="s">
        <v>1105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4" t="s">
        <v>1107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1" t="s">
        <v>1109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1115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1117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1119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1122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1124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1126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1128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1130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1133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1135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1137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1139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1143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1145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1147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1150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1152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1154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1157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1159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1161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1164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1166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1168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1170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1173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1177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1179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1" t="s">
        <v>1181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1184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1186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1188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1190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30"/>
      <c r="G134" s="1730"/>
      <c r="H134" s="1008"/>
      <c r="I134" s="1293" t="s">
        <v>1193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5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2022 г.</v>
      </c>
      <c r="F17" s="1739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8"/>
      <c r="F18" s="1740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1" t="s">
        <v>975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>
        <f>+OTCHET!D603</f>
        <v>0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>
        <f>+OTCHET!G600</f>
        <v>0</v>
      </c>
      <c r="F114" s="1742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f>DATE($C$3,1,1)</f>
        <v>44562</v>
      </c>
      <c r="F9" s="116">
        <v>44926</v>
      </c>
      <c r="G9" s="113"/>
      <c r="H9" s="1404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41" t="s">
        <v>957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951</v>
      </c>
      <c r="F12" s="1571" t="s">
        <v>1409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3" t="str">
        <f>CONCATENATE("Уточнен план ",$C$3," - ПРИХОДИ")</f>
        <v>Уточнен план 2022 - ПРИХОДИ</v>
      </c>
      <c r="F19" s="1744"/>
      <c r="G19" s="1744"/>
      <c r="H19" s="1745"/>
      <c r="I19" s="1749" t="str">
        <f>CONCATENATE("Отчет ",$C$3," - ПРИХОДИ")</f>
        <v>Отчет 2022 - ПРИХОДИ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3" t="str">
        <f>CONCATENATE("Уточнен план ",$C$3," - РАЗХОДИ - рекапитулация")</f>
        <v>Уточнен план 2022 - РАЗХОДИ - рекапитулация</v>
      </c>
      <c r="F183" s="1744"/>
      <c r="G183" s="1744"/>
      <c r="H183" s="1745"/>
      <c r="I183" s="1752" t="str">
        <f>CONCATENATE("Отчет ",$C$3," - РАЗХОДИ - рекапитулация")</f>
        <v>Отчет 2022 -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733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736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711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1646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1651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1648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1649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617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675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676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903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684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5" t="str">
        <f>CONCATENATE("Уточнен план ",$C$3," - ТРАНСФЕРИ и ВРЕМ. БЕЗЛ. ЗАЕМИ")</f>
        <v>Уточнен план 2022 - ТРАНСФЕРИ и ВРЕМ. БЕЗЛ. ЗАЕМИ</v>
      </c>
      <c r="F357" s="1756"/>
      <c r="G357" s="1756"/>
      <c r="H357" s="1757"/>
      <c r="I357" s="1758" t="str">
        <f>CONCATENATE("Отчет ",$C$3," - ТРАНСФЕРИ и ВРЕМ. БЕЗЛ. ЗАЕМИ")</f>
        <v>Отчет 2022 - ТРАНСФЕРИ и ВРЕМ. БЕЗЛ. ЗАЕМИ</v>
      </c>
      <c r="J357" s="1759"/>
      <c r="K357" s="1759"/>
      <c r="L357" s="176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273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284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306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250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251</v>
      </c>
      <c r="D391" s="1805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253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254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2"/>
      <c r="G400" s="1602"/>
      <c r="H400" s="154">
        <v>0</v>
      </c>
      <c r="I400" s="152"/>
      <c r="J400" s="1602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910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670</v>
      </c>
      <c r="D405" s="180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671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689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257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756</v>
      </c>
      <c r="D422" s="180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694</v>
      </c>
      <c r="D423" s="180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258</v>
      </c>
      <c r="D424" s="180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673</v>
      </c>
      <c r="D425" s="180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914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3" t="str">
        <f>CONCATENATE("Уточнен план ",$C$3," - БЮДЖЕТНО САЛДО")</f>
        <v>Уточнен план 2022 - БЮДЖЕТНО САЛДО</v>
      </c>
      <c r="F442" s="1744"/>
      <c r="G442" s="1744"/>
      <c r="H442" s="1745"/>
      <c r="I442" s="1761" t="str">
        <f>CONCATENATE("Отчет ",$C$3," - БЮДЖЕТНО САЛДО")</f>
        <v>Отчет 2022 - БЮДЖЕТНО САЛДО</v>
      </c>
      <c r="J442" s="1762"/>
      <c r="K442" s="1762"/>
      <c r="L442" s="176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6" t="str">
        <f>CONCATENATE("Уточнен план ",$C$3," - ФИНАНСИРАНЕ НА БЮДЖЕТНО САЛДО")</f>
        <v>Уточнен план 2022 - ФИНАНСИРАНЕ НА БЮДЖЕТНО САЛДО</v>
      </c>
      <c r="F458" s="1747"/>
      <c r="G458" s="1747"/>
      <c r="H458" s="1748"/>
      <c r="I458" s="1764" t="str">
        <f>CONCATENATE("Отчет ",$C$3," -ФИНАНСИРАНЕ НА БЮДЖЕТНО САЛДО")</f>
        <v>Отчет 2022 -ФИНАНСИРАНЕ НА БЮДЖЕТНО САЛДО</v>
      </c>
      <c r="J458" s="1765"/>
      <c r="K458" s="1765"/>
      <c r="L458" s="176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757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760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1944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763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770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918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923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924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925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926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310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928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929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930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931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940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945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822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3"/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866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5"/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869</v>
      </c>
      <c r="C604" s="1832"/>
      <c r="D604" s="661" t="s">
        <v>870</v>
      </c>
      <c r="E604" s="662"/>
      <c r="F604" s="663"/>
      <c r="G604" s="1833" t="s">
        <v>866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/>
      <c r="C605" s="1835"/>
      <c r="D605" s="664" t="s">
        <v>871</v>
      </c>
      <c r="E605" s="665"/>
      <c r="F605" s="666"/>
      <c r="G605" s="667" t="s">
        <v>872</v>
      </c>
      <c r="H605" s="1836"/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8" t="s">
        <v>632</v>
      </c>
      <c r="B283" s="1659"/>
      <c r="C283" s="1659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3" t="str">
        <f>CONCATENATE("Уточнен план ",$C$3)</f>
        <v>Уточнен план </v>
      </c>
      <c r="M23" s="1744"/>
      <c r="N23" s="1744"/>
      <c r="O23" s="1745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733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736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711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1650</v>
      </c>
      <c r="K82" s="179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1651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1648</v>
      </c>
      <c r="K112" s="178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1649</v>
      </c>
      <c r="K113" s="178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617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675</v>
      </c>
      <c r="K130" s="179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676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903</v>
      </c>
      <c r="K136" s="179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8" t="s">
        <v>684</v>
      </c>
      <c r="K140" s="179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684</v>
      </c>
      <c r="K141" s="179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2023-02-09T10:10:05Z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