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<sst xmlns="http://schemas.openxmlformats.org/spreadsheetml/2006/main" count="2766" uniqueCount="2085">
  <si>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</si>
  <si>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</si>
  <si>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</si>
  <si>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</si>
  <si>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</si>
  <si>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</si>
  <si>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</si>
  <si>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</si>
  <si>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</si>
  <si>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</si>
  <si>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</si>
  <si>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</si>
  <si>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</si>
  <si>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</si>
  <si>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</si>
  <si>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</si>
  <si>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</si>
  <si>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</si>
  <si>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</si>
  <si>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</si>
  <si>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</si>
  <si>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</si>
  <si>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</si>
  <si>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</si>
  <si>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</si>
  <si>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</si>
  <si>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</si>
  <si>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</si>
  <si>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</si>
  <si>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</si>
  <si>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</si>
  <si>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</si>
  <si>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</si>
  <si>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</si>
  <si>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</si>
  <si>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</si>
  <si>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</si>
  <si>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</si>
  <si>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</si>
  <si>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</si>
  <si>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</si>
  <si>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</si>
  <si>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</si>
  <si>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</si>
  <si>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</si>
  <si>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</si>
  <si>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</si>
  <si>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</si>
  <si>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</si>
  <si>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</si>
  <si>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</si>
  <si>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</si>
  <si>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</si>
  <si>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</si>
  <si>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</si>
  <si>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</si>
  <si>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</si>
  <si>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</si>
  <si>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</si>
  <si>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</si>
  <si>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</si>
  <si>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</si>
  <si>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</si>
  <si>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</si>
  <si>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</si>
  <si>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</si>
  <si>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</si>
  <si>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</si>
  <si>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</si>
  <si>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</si>
  <si>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</si>
  <si>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</si>
  <si>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</si>
  <si>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</si>
  <si>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</si>
  <si>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</si>
  <si>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</si>
  <si>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</si>
  <si>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</si>
  <si>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</si>
  <si>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</si>
  <si>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</si>
  <si>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</si>
  <si>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</si>
  <si>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</si>
  <si>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</si>
  <si>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</si>
  <si>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</si>
  <si>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</si>
  <si>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</si>
  <si>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</si>
  <si>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</si>
  <si>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</si>
  <si>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</si>
  <si>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</si>
  <si>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</si>
  <si>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</si>
  <si>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</si>
  <si>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</si>
  <si>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</si>
  <si>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</si>
  <si>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</si>
  <si>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</si>
  <si>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</si>
  <si>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</si>
  <si>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</si>
  <si>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</si>
  <si>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</si>
  <si>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</si>
  <si>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</si>
  <si>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</si>
  <si>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</si>
  <si>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</si>
  <si>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</si>
  <si>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</si>
  <si>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</si>
  <si>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</si>
  <si>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</si>
  <si>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</si>
  <si>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</si>
  <si>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</si>
  <si>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</si>
  <si>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</si>
  <si>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</si>
  <si>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</si>
  <si>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</si>
  <si>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</si>
  <si>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</si>
  <si>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</si>
  <si>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</si>
  <si>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</si>
  <si>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</si>
  <si>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</si>
  <si>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</si>
  <si>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</si>
  <si>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</si>
  <si>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</si>
  <si>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</si>
  <si>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</si>
  <si>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</si>
  <si>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</si>
  <si>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</si>
  <si>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</si>
  <si>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</si>
  <si>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</si>
  <si>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</si>
  <si>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</si>
  <si>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</si>
  <si>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</si>
  <si>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</si>
  <si>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</si>
  <si>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</si>
  <si>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</si>
  <si>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</si>
  <si>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</si>
  <si>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</si>
  <si>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</si>
  <si>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</si>
  <si>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</si>
  <si>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</si>
  <si>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</si>
  <si>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</si>
  <si>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</si>
  <si>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</si>
  <si>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</si>
  <si>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</si>
  <si>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</si>
  <si>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</si>
  <si>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</si>
  <si>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</si>
  <si>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</si>
  <si>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</si>
  <si>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</si>
  <si>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</si>
  <si>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</si>
  <si>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</si>
  <si>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</si>
  <si>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</si>
  <si>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</si>
  <si>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</si>
  <si>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</si>
  <si>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</si>
  <si>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</si>
  <si>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</si>
  <si>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</si>
  <si>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</si>
  <si>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</si>
  <si>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</si>
  <si>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</si>
  <si>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</si>
  <si>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</si>
  <si>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</si>
  <si>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</si>
  <si>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</si>
  <si>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</si>
  <si>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</si>
  <si>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</si>
  <si>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</si>
  <si>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</si>
  <si>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</si>
  <si>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</si>
  <si>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</si>
  <si>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</si>
  <si>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</si>
  <si>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</si>
  <si>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</si>
  <si>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</si>
  <si>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</si>
  <si>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</si>
  <si>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</si>
  <si>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</si>
  <si>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</si>
  <si>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</si>
  <si>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</si>
  <si>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</si>
  <si>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</si>
  <si>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</si>
  <si>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</si>
  <si>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</si>
  <si>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</si>
  <si>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</si>
  <si>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</si>
  <si>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</si>
  <si>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</si>
  <si>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</si>
  <si>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</si>
  <si>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</si>
  <si>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</si>
  <si>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</si>
  <si>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</si>
  <si>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</si>
  <si>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</si>
  <si>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</si>
  <si>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</si>
  <si>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</si>
  <si>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</si>
  <si>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</si>
  <si>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</si>
  <si>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</si>
  <si>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</si>
  <si>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</si>
  <si>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</si>
  <si>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</si>
  <si>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</si>
  <si>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</si>
  <si>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</si>
  <si>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</si>
  <si>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</si>
  <si>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</si>
  <si>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</si>
  <si>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</si>
  <si>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</si>
  <si>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</si>
  <si>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</si>
  <si>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</si>
  <si>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</si>
  <si>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</si>
  <si>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</si>
  <si>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</si>
  <si>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</si>
  <si>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</si>
  <si>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</si>
  <si>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</si>
  <si>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</si>
  <si>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</si>
  <si>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</si>
  <si>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</si>
  <si>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</si>
  <si>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</si>
  <si>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</si>
  <si>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</si>
  <si>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</si>
  <si>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</si>
  <si>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</si>
  <si>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</si>
  <si>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</si>
  <si>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</si>
  <si>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</si>
  <si>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</si>
  <si>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</si>
  <si>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</si>
  <si>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</si>
  <si>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</si>
  <si>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</si>
  <si>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</si>
  <si>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</si>
  <si>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</si>
  <si>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</si>
  <si>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</si>
  <si>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</si>
  <si>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</si>
  <si>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</si>
  <si>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</si>
  <si>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</si>
  <si>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</si>
  <si>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</si>
  <si>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</si>
  <si>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</si>
  <si>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</si>
  <si>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</si>
  <si>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</si>
  <si>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</si>
  <si>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</si>
  <si>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</si>
  <si>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</si>
  <si>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</si>
  <si>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</si>
  <si>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</si>
  <si>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</si>
  <si>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</si>
  <si>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</si>
  <si>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</si>
  <si>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</si>
  <si>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</si>
  <si>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</si>
  <si>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</si>
  <si>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</si>
  <si>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</si>
  <si>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</si>
  <si>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</si>
  <si>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</si>
  <si>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</si>
  <si>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</si>
  <si>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</si>
  <si>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</si>
  <si>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</si>
  <si>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</si>
  <si>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</si>
  <si>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</si>
  <si>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</si>
  <si>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</si>
  <si>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</si>
  <si>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</si>
  <si>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</si>
  <si>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</si>
  <si>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</si>
  <si>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</si>
  <si>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</si>
  <si>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</si>
  <si>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</si>
  <si>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</si>
  <si>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</si>
  <si>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</si>
  <si>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</si>
  <si>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</si>
  <si>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</si>
  <si>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</si>
  <si>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</si>
  <si>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</si>
  <si>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</si>
  <si>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</si>
  <si>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</si>
  <si>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</si>
  <si>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</si>
  <si>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</si>
  <si>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</si>
  <si>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</si>
  <si>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</si>
  <si>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</si>
  <si>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</si>
  <si>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</si>
  <si>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</si>
  <si>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</si>
  <si>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</si>
  <si>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</si>
  <si>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</si>
  <si>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</si>
  <si>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</si>
  <si>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</si>
  <si>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</si>
  <si>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</si>
  <si>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</si>
  <si>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</si>
  <si>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</si>
  <si>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</si>
  <si>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</si>
  <si>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</si>
  <si>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</si>
  <si>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</si>
  <si>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</si>
  <si>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</si>
  <si>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</si>
  <si>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</si>
  <si>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</si>
  <si>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</si>
  <si>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</si>
  <si>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</si>
  <si>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</si>
  <si>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</si>
  <si>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</si>
  <si>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</si>
  <si>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</si>
  <si>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</si>
  <si>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</si>
  <si>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</si>
  <si>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</si>
  <si>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</si>
  <si>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</si>
  <si>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</si>
  <si>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</si>
  <si>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</si>
  <si>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</si>
  <si>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</si>
  <si>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</si>
  <si>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</si>
  <si>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</si>
  <si>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</si>
  <si>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</si>
  <si>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</si>
  <si>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</si>
  <si>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</si>
  <si>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</si>
  <si>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</si>
  <si>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</si>
  <si>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</si>
  <si>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</si>
  <si>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</si>
  <si>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</si>
  <si>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</si>
  <si>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</si>
  <si>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</si>
  <si>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</si>
  <si>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</si>
  <si>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</si>
  <si>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</si>
  <si>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</si>
  <si>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</si>
  <si>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</si>
  <si>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</si>
  <si>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</si>
  <si>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</si>
  <si>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</si>
  <si>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</si>
  <si>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</si>
  <si>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</si>
  <si>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</si>
  <si>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</si>
  <si>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</si>
  <si>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</si>
  <si>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</si>
  <si>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</si>
  <si>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</si>
  <si>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</si>
  <si>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</si>
  <si>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</si>
  <si>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</si>
  <si>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</si>
  <si>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</si>
  <si>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</si>
  <si>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</si>
  <si>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</si>
  <si>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</si>
  <si>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</si>
  <si>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</si>
  <si>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</si>
  <si>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</si>
  <si>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</si>
  <si>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</si>
  <si>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</si>
  <si>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</si>
  <si>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</si>
  <si>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</si>
  <si>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</si>
  <si>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</si>
  <si>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</si>
  <si>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</si>
  <si>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</si>
  <si>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</si>
  <si>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</si>
  <si>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</si>
  <si>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</si>
  <si>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</si>
  <si>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</si>
  <si>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</si>
  <si>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</si>
  <si>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</si>
  <si>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</si>
  <si>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</si>
  <si>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</si>
  <si>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</si>
  <si>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</si>
  <si>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</si>
  <si>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</si>
  <si>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</si>
  <si>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</si>
  <si>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</si>
  <si>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</si>
  <si>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</si>
  <si>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</si>
  <si>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</si>
  <si>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</si>
  <si>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</si>
  <si>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</si>
  <si>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</si>
  <si>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</si>
  <si>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</si>
  <si>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</si>
  <si>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</si>
  <si>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</si>
  <si>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</si>
  <si>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</si>
  <si>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</si>
  <si>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</si>
  <si>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</si>
  <si>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</si>
  <si>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</si>
  <si>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</si>
  <si>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</si>
  <si>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</si>
  <si>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</si>
  <si>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</si>
  <si>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</si>
  <si>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</si>
  <si>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</si>
  <si>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</si>
  <si>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</si>
  <si>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</si>
  <si>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</si>
  <si>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</si>
  <si>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</si>
  <si>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</si>
  <si>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</si>
  <si>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</si>
  <si>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</si>
  <si>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</si>
  <si>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</si>
  <si>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</si>
  <si>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</si>
  <si>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</si>
  <si>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</si>
  <si>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</si>
  <si>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</si>
  <si>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</si>
  <si>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</si>
  <si>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</si>
  <si>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</si>
  <si>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</si>
  <si>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</si>
  <si>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</si>
  <si>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</si>
  <si>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</si>
  <si>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</si>
  <si>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</si>
  <si>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</si>
  <si>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</si>
  <si>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</si>
  <si>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</si>
  <si>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</si>
  <si>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</si>
  <si>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</si>
  <si>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</si>
  <si>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</si>
  <si>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</si>
  <si>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</si>
  <si>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</si>
  <si>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</si>
  <si>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</si>
  <si>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</si>
  <si>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</si>
  <si>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</si>
  <si>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</si>
  <si>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</si>
  <si>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</si>
  <si>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</si>
  <si>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</si>
  <si>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</si>
  <si>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</si>
  <si>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</si>
  <si>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</si>
  <si>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</si>
  <si>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</si>
  <si>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</si>
  <si>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</si>
  <si>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</si>
  <si>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</si>
  <si>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</si>
  <si>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</si>
  <si>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</si>
  <si>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</si>
  <si>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</si>
  <si>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</si>
  <si>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</si>
  <si>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</si>
  <si>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</si>
  <si>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</si>
  <si>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</si>
  <si>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</si>
  <si>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</si>
  <si>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</si>
  <si>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</si>
  <si>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</si>
  <si>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</si>
  <si>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</si>
  <si>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</si>
  <si>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</si>
  <si>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</si>
  <si>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</si>
  <si>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</si>
  <si>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</si>
  <si>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</si>
  <si>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</si>
  <si>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</si>
  <si>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</si>
  <si>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</si>
  <si>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</si>
  <si>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</si>
  <si>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</si>
  <si>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</si>
  <si>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</si>
  <si>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</si>
  <si>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</si>
  <si>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</si>
  <si>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</si>
  <si>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</si>
  <si>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</si>
  <si>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</si>
  <si>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</si>
  <si>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</si>
  <si>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</si>
  <si>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</si>
  <si>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</si>
  <si>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</si>
  <si>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</si>
  <si>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</si>
  <si>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</si>
  <si>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</si>
  <si>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</si>
  <si>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</si>
  <si>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</si>
  <si>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</si>
  <si>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</si>
  <si>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</si>
  <si>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</si>
  <si>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</si>
  <si>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</si>
  <si>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</si>
  <si>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</si>
  <si>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</si>
  <si>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</si>
  <si>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</si>
  <si>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</si>
  <si>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</si>
  <si>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</si>
  <si>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</si>
  <si>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</si>
  <si>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</si>
  <si>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</si>
  <si>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</si>
  <si>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</si>
  <si>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</si>
  <si>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</si>
  <si>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</si>
  <si>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</si>
  <si>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</si>
  <si>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</si>
  <si>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</si>
  <si>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</si>
  <si>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</si>
  <si>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</si>
  <si>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</si>
  <si>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</si>
  <si>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</si>
  <si>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</si>
  <si>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</si>
  <si>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</si>
  <si>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</si>
  <si>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</si>
  <si>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</si>
  <si>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</si>
  <si>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</si>
  <si>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</si>
  <si>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</si>
  <si>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</si>
  <si>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</si>
  <si>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</si>
  <si>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</si>
  <si>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</si>
  <si>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</si>
  <si>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</si>
  <si>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</si>
  <si>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</si>
  <si>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</si>
  <si>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</si>
  <si>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</si>
  <si>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</si>
  <si>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</si>
  <si>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</si>
  <si>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</si>
  <si>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</si>
  <si>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</si>
  <si>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</si>
  <si>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</si>
  <si>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</si>
  <si>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</si>
  <si>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</si>
  <si>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</si>
  <si>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</si>
  <si>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</si>
  <si>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</si>
  <si>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</si>
  <si>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</si>
  <si>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</si>
  <si>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</si>
  <si>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</si>
  <si>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</si>
  <si>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</si>
  <si>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</si>
  <si>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</si>
  <si>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</si>
  <si>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</si>
  <si>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</si>
  <si>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</si>
  <si>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</si>
  <si>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</si>
  <si>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</si>
  <si>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</si>
  <si>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</si>
  <si>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</si>
  <si>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</si>
  <si>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</si>
  <si>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</si>
  <si>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</si>
  <si>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</si>
  <si>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</si>
  <si>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</si>
  <si>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</si>
  <si>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</si>
  <si>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</si>
  <si>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</si>
  <si>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</si>
  <si>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</si>
  <si>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</si>
  <si>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</si>
  <si>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</si>
  <si>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</si>
  <si>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</si>
  <si>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</si>
  <si>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</si>
  <si>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</si>
  <si>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</si>
  <si>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</si>
  <si>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</si>
  <si>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</si>
  <si>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</si>
  <si>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</si>
  <si>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</si>
  <si>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</si>
  <si>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</si>
  <si>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</si>
  <si>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</si>
  <si>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</si>
  <si>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</si>
  <si>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</si>
  <si>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</si>
  <si>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</si>
  <si>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</si>
  <si>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</si>
  <si>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</si>
  <si>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</si>
  <si>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</si>
  <si>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</si>
  <si>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</si>
  <si>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</si>
  <si>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</si>
  <si>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</si>
  <si>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</si>
  <si>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</si>
  <si>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</si>
  <si>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</si>
  <si>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</si>
  <si>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</si>
  <si>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</si>
  <si>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</si>
  <si>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</si>
  <si>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</si>
  <si>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</si>
  <si>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</si>
  <si>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</si>
  <si>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</si>
  <si>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</si>
  <si>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</si>
  <si>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</si>
  <si>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</si>
  <si>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</si>
  <si>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</si>
  <si>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</si>
  <si>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</si>
  <si>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</si>
  <si>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</si>
  <si>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</si>
  <si>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</si>
  <si>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</si>
  <si>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</si>
  <si>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</si>
  <si>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</si>
  <si>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</si>
  <si>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</si>
  <si>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</si>
  <si>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</si>
  <si>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</si>
  <si>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</si>
  <si>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</si>
  <si>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</si>
  <si>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</si>
  <si>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</si>
  <si>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</si>
  <si>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</si>
  <si>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</si>
  <si>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</si>
  <si>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</si>
  <si>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</si>
  <si>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</si>
  <si>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</si>
  <si>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</si>
  <si>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</si>
  <si>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</si>
  <si>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</si>
  <si>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</si>
  <si>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</si>
  <si>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</si>
  <si>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</si>
  <si>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</si>
  <si>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</si>
  <si>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</si>
  <si>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</si>
  <si>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</si>
  <si>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</si>
  <si>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</si>
  <si>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</si>
  <si>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</si>
  <si>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</si>
  <si>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</si>
  <si>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</si>
  <si>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</si>
  <si>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</si>
  <si>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</si>
  <si>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</si>
  <si>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</si>
  <si>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</si>
  <si>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</si>
  <si>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</si>
  <si>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</si>
  <si>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</si>
  <si>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</si>
  <si>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</si>
  <si>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</si>
  <si>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</si>
  <si>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</si>
  <si>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</si>
  <si>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</si>
  <si>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</si>
  <si>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</si>
  <si>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</si>
  <si>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</si>
  <si>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</si>
  <si>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</si>
  <si>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</si>
  <si>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</si>
  <si>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</si>
  <si>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</si>
  <si>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</si>
  <si>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</si>
  <si>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</si>
  <si>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</si>
  <si>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</si>
  <si>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</si>
  <si>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</si>
  <si>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</si>
  <si>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</si>
  <si>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</si>
  <si>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</si>
  <si>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</si>
  <si>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</si>
  <si>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</si>
  <si>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</si>
  <si>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</si>
  <si>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</si>
  <si>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</si>
  <si>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</si>
  <si>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</si>
  <si>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</si>
  <si>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</si>
  <si>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</si>
  <si>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</si>
  <si>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</si>
  <si>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</si>
  <si>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</si>
  <si>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</si>
  <si>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</si>
  <si>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</si>
  <si>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</si>
  <si>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</si>
  <si>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</si>
  <si>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</si>
  <si>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</si>
  <si>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</si>
  <si>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</si>
  <si>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</si>
  <si>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</si>
  <si>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</si>
  <si>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</si>
  <si>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</si>
  <si>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</si>
  <si>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</si>
  <si>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</si>
  <si>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</si>
  <si>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</si>
  <si>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</si>
  <si>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</si>
  <si>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</si>
  <si>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</si>
  <si>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</si>
  <si>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</si>
  <si>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</si>
  <si>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</si>
  <si>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</si>
  <si>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</si>
  <si>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</si>
  <si>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</si>
  <si>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</si>
  <si>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</si>
  <si>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</si>
  <si>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</si>
  <si>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</si>
  <si>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</si>
  <si>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</si>
  <si>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</si>
  <si>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</si>
  <si>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</si>
  <si>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</si>
  <si>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</si>
  <si>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</si>
  <si>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</si>
  <si>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</si>
  <si>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</si>
  <si>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</si>
  <si>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</si>
  <si>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</si>
  <si>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</si>
  <si>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</si>
  <si>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</si>
  <si>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</si>
  <si>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</si>
  <si>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</si>
  <si>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</si>
  <si>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</si>
  <si>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</si>
  <si>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</si>
  <si>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</si>
  <si>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</si>
  <si>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</si>
  <si>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</si>
  <si>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</si>
  <si>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</si>
  <si>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</si>
  <si>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</si>
  <si>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</si>
  <si>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</si>
  <si>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</si>
  <si>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</si>
  <si>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</si>
  <si>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</si>
  <si>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</si>
  <si>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</si>
  <si>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</si>
  <si>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</si>
  <si>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</si>
  <si>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</si>
  <si>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</si>
  <si>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</si>
  <si>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</si>
  <si>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</si>
  <si>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</si>
  <si>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</si>
  <si>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</si>
  <si>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</si>
  <si>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</si>
  <si>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</si>
  <si>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</si>
  <si>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</si>
  <si>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</si>
  <si>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</si>
  <si>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</si>
  <si>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</si>
  <si>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</si>
  <si>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</si>
  <si>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</si>
  <si>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</si>
  <si>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</si>
  <si>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</si>
  <si>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</si>
  <si>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</si>
  <si>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</si>
  <si>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</si>
  <si>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</si>
  <si>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</si>
  <si>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</si>
  <si>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</si>
  <si>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</si>
  <si>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</si>
  <si>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</si>
  <si>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</si>
  <si>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</si>
  <si>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</si>
  <si>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</si>
  <si>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</si>
  <si>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</si>
  <si>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</si>
  <si>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</si>
  <si>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</si>
  <si>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</si>
  <si>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</si>
  <si>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</si>
  <si>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</si>
  <si>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</si>
  <si>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</si>
  <si>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</si>
  <si>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</si>
  <si>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</si>
  <si>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</si>
  <si>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</si>
  <si>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</si>
  <si>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</si>
  <si>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</si>
  <si>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</si>
  <si>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</si>
  <si>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</si>
  <si>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</si>
  <si>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</si>
  <si>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</si>
  <si>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</si>
  <si>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</si>
  <si>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</si>
  <si>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</si>
  <si>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</si>
  <si>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</si>
  <si>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</si>
  <si>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</si>
  <si>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</si>
  <si>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</si>
  <si>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</si>
  <si>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</si>
  <si>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</si>
  <si>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</si>
  <si>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</si>
  <si>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</si>
  <si>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</si>
  <si>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</si>
  <si>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</si>
  <si>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</si>
  <si>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</si>
  <si>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</si>
  <si>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</si>
  <si>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</si>
  <si>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</si>
  <si>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</si>
  <si>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</si>
  <si>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</si>
  <si>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</si>
  <si>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</si>
  <si>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</si>
  <si>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</si>
  <si>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</si>
  <si>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</si>
  <si>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</si>
  <si>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</si>
  <si>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</si>
  <si>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</si>
  <si>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</si>
  <si>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</si>
  <si>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</si>
  <si>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</si>
  <si>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</si>
  <si>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</si>
  <si>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</si>
  <si>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</si>
  <si>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</si>
  <si>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</si>
  <si>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</si>
  <si>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</si>
  <si>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</si>
  <si>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</si>
  <si>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</si>
  <si>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</si>
  <si>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</si>
  <si>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</si>
  <si>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</si>
  <si>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</si>
  <si>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</si>
  <si>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</si>
  <si>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</si>
  <si>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</si>
  <si>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</si>
  <si>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</si>
  <si>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</si>
  <si>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</si>
  <si>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</si>
  <si>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</si>
  <si>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</si>
  <si>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</si>
  <si>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</si>
  <si>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</si>
  <si>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</si>
  <si>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</si>
  <si>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</si>
  <si>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</si>
  <si>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</si>
  <si>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</si>
  <si>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</si>
  <si>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</si>
  <si>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</si>
  <si>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</si>
  <si>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</si>
  <si>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</si>
  <si>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</si>
  <si>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</si>
  <si>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</si>
  <si>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</si>
  <si>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</si>
  <si>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</si>
  <si>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</si>
  <si>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</si>
  <si>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</si>
  <si>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</si>
  <si>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</si>
  <si>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</si>
  <si>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</si>
  <si>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</si>
  <si>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</si>
  <si>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</si>
  <si>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</si>
  <si>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</si>
  <si>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</si>
  <si>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</si>
  <si>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</si>
  <si>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</si>
  <si>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</si>
  <si>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</si>
  <si>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</si>
  <si>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</si>
  <si>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</si>
  <si>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</si>
  <si>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</si>
  <si>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</si>
  <si>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</si>
  <si>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</si>
  <si>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</si>
  <si>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</si>
  <si>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</si>
  <si>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</si>
  <si>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</si>
  <si>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</si>
  <si>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</si>
  <si>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</si>
  <si>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</si>
  <si>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</si>
  <si>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</si>
  <si>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</si>
  <si>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</si>
  <si>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</si>
  <si>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</si>
  <si>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</si>
  <si>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</si>
  <si>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</si>
  <si>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</si>
  <si>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</si>
  <si>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</si>
  <si>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</si>
  <si>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</si>
  <si>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</si>
  <si>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</si>
  <si>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</si>
  <si>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</si>
  <si>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</si>
  <si>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</si>
  <si>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</si>
  <si>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</si>
  <si>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</si>
  <si>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</si>
  <si>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</si>
  <si>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</si>
  <si>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</si>
  <si>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</si>
  <si>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</si>
  <si>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</si>
  <si>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</si>
  <si>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</si>
  <si>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</si>
  <si>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</si>
  <si>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</si>
  <si>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</si>
  <si>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</si>
  <si>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</si>
  <si>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</si>
  <si>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</si>
  <si>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</si>
  <si>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</si>
  <si>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</si>
  <si>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</si>
  <si>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</si>
  <si>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</si>
  <si>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</si>
  <si>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</si>
  <si>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</si>
  <si>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</si>
  <si>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</si>
  <si>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</si>
  <si>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</si>
  <si>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</si>
  <si>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</si>
  <si>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</si>
  <si>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</si>
  <si>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</si>
  <si>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</si>
  <si>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</si>
  <si>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</si>
  <si>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</si>
  <si>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</si>
  <si>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</si>
  <si>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</si>
  <si>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</si>
  <si>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</si>
  <si>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</si>
  <si>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</si>
  <si>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</si>
  <si>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</si>
  <si>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</si>
  <si>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</si>
  <si>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</si>
  <si>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</si>
  <si>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</si>
  <si>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</si>
  <si>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</si>
  <si>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</si>
  <si>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</si>
  <si>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</si>
  <si>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</si>
  <si>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</si>
  <si>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</si>
  <si>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</si>
  <si>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</si>
  <si>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</si>
  <si>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</si>
  <si>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</si>
  <si>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</si>
  <si>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</si>
  <si>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</si>
  <si>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</si>
  <si>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</si>
  <si>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</si>
  <si>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</si>
  <si>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</si>
  <si>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</si>
  <si>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</si>
  <si>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</si>
  <si>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</si>
  <si>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</si>
  <si>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</si>
  <si>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</si>
  <si>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</si>
  <si>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</si>
  <si>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</si>
  <si>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</si>
  <si>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</si>
  <si>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</si>
  <si>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</si>
  <si>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</si>
  <si>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</si>
  <si>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</si>
  <si>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</si>
  <si>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</si>
  <si>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</si>
  <si>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</si>
  <si>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</si>
  <si>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</si>
  <si>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</si>
  <si>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</si>
  <si>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</si>
  <si>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</si>
  <si>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</si>
  <si>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</si>
  <si>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</si>
  <si>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</si>
  <si>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</si>
  <si>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</si>
  <si>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</si>
  <si>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</si>
  <si>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</si>
  <si>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</si>
  <si>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</si>
  <si>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</si>
  <si>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</si>
  <si>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</si>
  <si>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</si>
  <si>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</si>
  <si>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</si>
  <si>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</si>
  <si>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</si>
  <si>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</si>
  <si>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</si>
  <si>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</si>
  <si>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</si>
  <si>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</si>
  <si>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</si>
  <si>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</si>
  <si>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</si>
  <si>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</si>
  <si>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</si>
  <si>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</si>
  <si>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</si>
  <si>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</si>
  <si>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</si>
  <si>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</si>
  <si>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</si>
  <si>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</si>
  <si>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</si>
  <si>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</si>
  <si>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</si>
  <si>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</si>
  <si>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</si>
  <si>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</si>
  <si>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</si>
  <si>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</si>
  <si>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</si>
  <si>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</si>
  <si>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</si>
  <si>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</si>
  <si>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</si>
  <si>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</si>
  <si>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</si>
  <si>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</si>
  <si>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</si>
  <si>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</si>
  <si>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</si>
  <si>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</si>
  <si>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</si>
  <si>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</si>
  <si>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</si>
  <si>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</si>
  <si>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</si>
  <si>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</si>
  <si>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</si>
  <si>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</si>
  <si>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</si>
  <si>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</si>
  <si>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</si>
  <si>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</si>
  <si>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</si>
  <si>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</si>
  <si>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</si>
  <si>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</si>
  <si>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</si>
  <si>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</si>
  <si>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</si>
  <si>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</si>
  <si>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</si>
  <si>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</si>
  <si>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</si>
  <si>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</si>
  <si>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</si>
  <si>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</si>
  <si>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</si>
  <si>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</si>
  <si>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</si>
  <si>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</si>
  <si>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</si>
  <si>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</si>
  <si>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</si>
  <si>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</si>
  <si>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</si>
  <si>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</si>
  <si>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</si>
  <si>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</si>
  <si>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</si>
  <si>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</si>
  <si>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</si>
  <si>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</si>
  <si>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</si>
  <si>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</si>
  <si>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</si>
  <si>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</si>
  <si>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</si>
  <si>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</si>
  <si>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</si>
  <si>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</si>
  <si>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</si>
  <si>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</si>
  <si>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</si>
  <si>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</si>
  <si>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</si>
  <si>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</si>
  <si>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</si>
  <si>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</si>
  <si>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</si>
  <si>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</si>
  <si>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</si>
  <si>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</si>
  <si>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</si>
  <si>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</si>
  <si>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</si>
  <si>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</si>
  <si>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</si>
  <si>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</si>
  <si>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</si>
  <si>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</si>
  <si>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</si>
  <si>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</si>
  <si>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</si>
  <si>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</si>
  <si>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</si>
  <si>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</si>
  <si>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</si>
  <si>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</si>
  <si>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</si>
  <si>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</si>
  <si>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</si>
  <si>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</si>
  <si>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</si>
  <si>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</si>
  <si>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</si>
  <si>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</si>
  <si>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</si>
  <si>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</si>
  <si>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</si>
  <si>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</si>
  <si>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</si>
  <si>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</si>
  <si>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</si>
  <si>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</si>
  <si>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</si>
  <si>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</si>
  <si>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</si>
  <si>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</si>
  <si>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</si>
  <si>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</si>
  <si>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</si>
  <si>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</si>
  <si>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</si>
  <si>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</si>
  <si>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</si>
  <si>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</si>
  <si>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</si>
  <si>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</si>
  <si>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</si>
  <si>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</si>
  <si>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</si>
  <si>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</si>
  <si>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</si>
  <si>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</si>
  <si>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</si>
  <si>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</si>
  <si>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</si>
  <si>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</si>
  <si>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</si>
  <si>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</si>
  <si>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</si>
  <si>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</si>
  <si>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</si>
  <si>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</si>
  <si>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</si>
  <si>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</si>
  <si>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</si>
  <si>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</si>
  <si>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</si>
  <si>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</si>
  <si>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</si>
  <si>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</si>
  <si>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</si>
  <si>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</si>
  <si>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</si>
  <si>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</si>
  <si>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</si>
  <si>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</si>
  <si>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</si>
  <si>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</si>
  <si>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</si>
  <si>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</si>
  <si>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</si>
  <si>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</si>
  <si>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</si>
  <si>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</si>
  <si>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</si>
  <si>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</si>
  <si>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</si>
  <si>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</si>
  <si>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</si>
  <si>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</si>
  <si>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</si>
  <si>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</si>
  <si>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</si>
  <si>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</si>
  <si>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</si>
  <si>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</si>
  <si>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</si>
  <si>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</si>
  <si>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</si>
  <si>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</si>
  <si>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</si>
  <si>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</si>
  <si>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</si>
  <si>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</si>
  <si>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</si>
  <si>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</si>
  <si>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</si>
  <si>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</si>
  <si>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</si>
  <si>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</si>
  <si>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</si>
  <si>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</si>
  <si>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</si>
  <si>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</si>
  <si>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</si>
  <si>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</si>
  <si>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</si>
  <si>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</si>
  <si>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</si>
  <si>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</si>
  <si>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</si>
  <si>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</si>
  <si>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</si>
  <si>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</si>
  <si>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</si>
  <si>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</si>
  <si>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</si>
  <si>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</si>
  <si>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</si>
  <si>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</si>
  <si>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</si>
  <si>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</si>
  <si>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</si>
  <si>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</si>
  <si>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</si>
  <si>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</si>
  <si>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</si>
  <si>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</si>
  <si>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</si>
  <si>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</si>
  <si>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</si>
  <si>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</si>
  <si>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</si>
  <si>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</si>
  <si>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</si>
  <si>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</si>
  <si>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</si>
  <si>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</si>
  <si>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</si>
  <si>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</si>
  <si>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</si>
  <si>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</si>
  <si>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</si>
  <si>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</si>
  <si>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</si>
  <si>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</si>
  <si>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</si>
  <si>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</si>
  <si>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</si>
  <si>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</si>
  <si>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</si>
  <si>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</si>
  <si>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</si>
  <si>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</si>
  <si>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</si>
  <si>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</si>
  <si>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</si>
  <si>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</si>
  <si>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</si>
  <si>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</si>
  <si>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</si>
  <si>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</si>
  <si>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</si>
  <si>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</si>
  <si>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</si>
  <si>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</si>
  <si>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</si>
  <si>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</si>
  <si>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</si>
  <si>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</si>
  <si>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</si>
  <si>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</si>
  <si>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</si>
  <si>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</si>
  <si>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</si>
  <si>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</si>
  <si>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</si>
  <si>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</si>
  <si>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</si>
  <si>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</si>
  <si>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</si>
  <si>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</si>
  <si>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</si>
  <si>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</si>
  <si>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</si>
  <si>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</si>
  <si>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</si>
  <si>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</si>
  <si>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</si>
  <si>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</si>
  <si>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</si>
  <si>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</si>
  <si>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</si>
  <si>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</si>
  <si>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</si>
  <si>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</si>
  <si>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</si>
  <si>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</si>
  <si>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</si>
  <si>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</si>
  <si>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</si>
  <si>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</si>
  <si>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</si>
  <si>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</si>
  <si>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</si>
  <si>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</si>
  <si>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</si>
  <si>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</si>
  <si>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</si>
  <si>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</si>
  <si>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</si>
  <si>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</si>
  <si>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</si>
  <si>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</si>
  <si>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</si>
  <si>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</si>
  <si>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</si>
  <si>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</si>
  <si>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</si>
  <si>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</si>
  <si>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</si>
  <si>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</si>
  <si>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</si>
  <si>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</si>
  <si>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</si>
  <si>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</si>
  <si>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</si>
  <si>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</si>
  <si>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</si>
  <si>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</si>
  <si>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</si>
  <si>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</si>
  <si>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</si>
  <si>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</si>
  <si>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</si>
  <si>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</si>
  <si>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</si>
  <si>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</si>
  <si>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</si>
  <si>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</si>
  <si>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</si>
  <si>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</si>
  <si>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</si>
  <si>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</si>
  <si>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</si>
  <si>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</si>
  <si>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</si>
  <si>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</si>
  <si>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</si>
  <si>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</si>
  <si>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</si>
  <si>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</si>
  <si>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</si>
  <si>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</si>
  <si>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</si>
  <si>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</si>
  <si>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</si>
  <si>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</si>
  <si>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</si>
  <si>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</si>
  <si>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</si>
  <si>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</si>
  <si>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</si>
  <si>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</si>
  <si>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</si>
  <si>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</si>
  <si>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</si>
  <si>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</si>
  <si>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</si>
  <si>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</si>
  <si>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</si>
  <si>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</si>
  <si>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</si>
  <si>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</si>
  <si>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</si>
  <si>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</si>
  <si>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</si>
  <si>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</si>
  <si>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</si>
  <si>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</si>
  <si>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</si>
  <si>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</si>
  <si>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</si>
  <si>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</si>
  <si>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</si>
  <si>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</si>
  <si>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</si>
  <si>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</si>
  <si>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</si>
  <si>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</si>
  <si>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</si>
  <si>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</si>
  <si>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</si>
  <si>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</si>
  <si>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</si>
  <si>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</si>
  <si>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</si>
  <si>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</si>
  <si>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</si>
  <si>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</si>
  <si>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</si>
  <si>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</si>
  <si>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</si>
  <si>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</si>
  <si>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</si>
  <si>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</si>
  <si>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</si>
  <si>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</si>
  <si>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</si>
  <si>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</si>
  <si>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</si>
  <si>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</si>
  <si>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</si>
  <si>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</si>
  <si>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</si>
  <si>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</si>
  <si>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</si>
  <si>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</si>
  <si>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</si>
  <si>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</si>
  <si>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</si>
  <si>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</si>
  <si>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</si>
  <si>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</si>
  <si>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</si>
  <si>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</si>
  <si>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</si>
  <si>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</si>
  <si>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</si>
  <si>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</si>
  <si>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</si>
  <si>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</si>
  <si>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</si>
  <si>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</si>
  <si>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</si>
  <si>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</si>
  <si>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</si>
  <si>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</si>
  <si>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</si>
  <si>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</si>
  <si>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</si>
  <si>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</si>
  <si>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</si>
  <si>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</si>
  <si>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</si>
  <si>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</si>
  <si>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</si>
  <si>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</si>
  <si>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</si>
  <si>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</si>
  <si>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</si>
  <si>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</si>
  <si>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</si>
  <si>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</si>
  <si>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</si>
  <si>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</si>
  <si>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</si>
  <si>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</si>
  <si>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</si>
  <si>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</si>
  <si>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</si>
  <si>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</si>
  <si>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</si>
  <si>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</si>
  <si>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</si>
  <si>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</si>
  <si>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</si>
  <si>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</si>
  <si>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</si>
  <si>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</si>
  <si>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</si>
  <si>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</si>
  <si>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</si>
  <si>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</si>
  <si>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</si>
  <si>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</si>
  <si>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</si>
  <si>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</si>
  <si>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</si>
  <si>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</si>
  <si>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</si>
  <si>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</si>
  <si>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</si>
  <si>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</si>
  <si>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</si>
  <si>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</si>
  <si>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</si>
  <si>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</si>
  <si>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</si>
  <si>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</si>
  <si>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</si>
  <si>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</si>
  <si>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</si>
  <si>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</si>
  <si>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</si>
  <si>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</si>
  <si>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</si>
  <si>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</si>
  <si>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</si>
  <si>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</si>
  <si>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</si>
  <si>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</si>
  <si>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</si>
  <si>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</si>
  <si>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</si>
  <si>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</si>
  <si>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</si>
  <si>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</si>
  <si>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</si>
  <si>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</si>
  <si>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</si>
  <si>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</si>
  <si>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</si>
  <si>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</si>
  <si>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</si>
  <si>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</si>
  <si>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</si>
  <si>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</si>
  <si>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</si>
  <si>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</si>
  <si>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</si>
  <si>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</si>
  <si>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</si>
  <si>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</si>
  <si>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</si>
  <si>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</si>
  <si>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</si>
  <si>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</si>
  <si>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</si>
  <si>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</si>
  <si>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</si>
  <si>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</si>
  <si>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</si>
  <si>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</si>
  <si>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</si>
  <si>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</si>
  <si>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</si>
  <si>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</si>
  <si>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</si>
  <si>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</si>
  <si>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</si>
  <si>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</si>
  <si>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</si>
  <si>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</si>
  <si>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</si>
  <si>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</si>
  <si>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</si>
  <si>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</si>
  <si>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</si>
  <si>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</si>
  <si>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</si>
  <si>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</si>
  <si>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</si>
  <si>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</si>
  <si>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</si>
  <si>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</si>
  <si>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</si>
  <si>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</si>
  <si>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</si>
  <si>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</si>
  <si>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</si>
  <si>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</si>
  <si>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</si>
  <si>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</si>
  <si>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</si>
  <si>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</si>
  <si>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</si>
  <si>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</si>
  <si>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</si>
  <si>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</si>
  <si>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</si>
  <si>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</si>
  <si>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</si>
  <si>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</si>
  <si>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</si>
  <si>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</si>
  <si>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</si>
  <si>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</si>
  <si>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</si>
  <si>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</si>
  <si>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</si>
  <si>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</si>
  <si>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</si>
  <si>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</si>
  <si>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</si>
  <si>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</si>
  <si>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</si>
  <si>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</si>
  <si>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</si>
  <si>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</si>
  <si>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</si>
  <si>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</si>
  <si>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</si>
  <si>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</si>
  <si>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</si>
  <si>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</si>
  <si>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</si>
  <si>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</si>
  <si>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</si>
  <si>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</si>
  <si>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</si>
  <si>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</si>
  <si>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</si>
  <si>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</si>
  <si>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</si>
  <si>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</si>
  <si>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</si>
  <si>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</si>
  <si>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</si>
  <si>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</si>
  <si>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</si>
  <si>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</si>
  <si>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</si>
  <si>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</si>
  <si>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</si>
  <si>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</si>
  <si>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</si>
  <si>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</si>
  <si>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</si>
  <si>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</si>
  <si>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</si>
  <si>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</si>
  <si>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</si>
  <si>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</si>
  <si>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</si>
  <si>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</si>
  <si>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</si>
  <si>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</si>
  <si>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</si>
  <si>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</si>
  <si>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</si>
  <si>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</si>
  <si>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</si>
  <si>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</si>
  <si>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</si>
  <si>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</si>
  <si>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</si>
  <si>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</si>
  <si>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</si>
  <si>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</si>
  <si>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</si>
  <si>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</si>
  <si>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</si>
  <si>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</si>
  <si>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</si>
  <si>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</si>
  <si>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</si>
  <si>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</si>
  <si>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</si>
  <si>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</si>
  <si>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</si>
  <si>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</si>
  <si>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</si>
  <si>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</si>
  <si>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</si>
  <si>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</si>
  <si>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</si>
  <si>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</si>
  <si>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</si>
  <si>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</si>
  <si>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</si>
  <si>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</si>
  <si>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</si>
  <si>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</si>
  <si>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</si>
  <si>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</si>
  <si>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</si>
  <si>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</si>
  <si>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</si>
  <si>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</si>
  <si>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</si>
  <si>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</si>
  <si>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</si>
  <si>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</si>
  <si>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</si>
  <si>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</si>
  <si>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</si>
  <si>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</si>
  <si>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</si>
  <si>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</si>
  <si>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</si>
  <si>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</si>
  <si>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</si>
  <si>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</si>
  <si>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</si>
  <si>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</si>
  <si>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</si>
  <si>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</si>
  <si>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</si>
  <si>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</si>
  <si>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</si>
  <si>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</si>
  <si>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</si>
  <si>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</si>
  <si>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</si>
  <si>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</si>
  <si>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</si>
  <si>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</si>
  <si>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</si>
  <si>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</si>
  <si>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</si>
  <si>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</si>
  <si>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</si>
  <si>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</si>
  <si>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</si>
  <si>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</si>
  <si>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</si>
  <si>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</si>
  <si>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</si>
  <si>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</si>
  <si>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</si>
  <si>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</si>
  <si>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</si>
  <si>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</si>
  <si>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</si>
  <si>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</si>
  <si>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</si>
  <si>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</si>
  <si>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</si>
  <si>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</si>
  <si>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</si>
  <si>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</si>
  <si>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</si>
  <si>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</si>
  <si>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</si>
  <si>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</si>
  <si>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</si>
  <si>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</si>
  <si>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</si>
  <si>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</si>
  <si>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</si>
  <si>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</si>
  <si>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</si>
  <si>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</si>
  <si>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</si>
  <si>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</si>
  <si>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</si>
  <si>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</si>
  <si>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</si>
  <si>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</si>
  <si>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</si>
  <si>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</si>
  <si>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</si>
  <si>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</si>
  <si>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</si>
  <si>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</si>
  <si>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</si>
  <si>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</si>
  <si>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</si>
  <si>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</si>
  <si>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</si>
  <si>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</si>
  <si>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</si>
  <si>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</si>
  <si>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</si>
  <si>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</si>
  <si>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</si>
  <si>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</si>
  <si>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</si>
  <si>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</si>
  <si>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</si>
  <si>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</si>
  <si>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</si>
  <si>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</si>
  <si>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</si>
  <si>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</si>
  <si>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</si>
  <si>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</si>
  <si>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</si>
  <si>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</si>
  <si>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</si>
  <si>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</si>
  <si>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</si>
  <si>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</si>
  <si>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</si>
  <si>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</si>
  <si>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Цветелина Младенова</t>
  </si>
  <si>
    <t>Христо Доков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</si>
</sst>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>
        <f>+OTCHET!B9</f>
        <v>0</v>
      </c>
      <c r="C2" s="1661"/>
      <c r="D2" s="1662"/>
      <c r="E2" s="1008"/>
      <c r="F2" s="1009">
        <f>+OTCHET!H9</f>
        <v>0</v>
      </c>
      <c r="G2" s="1010" t="str">
        <f>+OTCHET!F12</f>
        <v>5606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0" t="s">
        <v>981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983</v>
      </c>
      <c r="O6" s="997"/>
      <c r="P6" s="1034">
        <f>OTCHET!F9</f>
        <v>45291</v>
      </c>
      <c r="Q6" s="1033" t="s">
        <v>983</v>
      </c>
      <c r="R6" s="1035"/>
      <c r="S6" s="1671">
        <f>+Q4</f>
        <v>2023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2" t="s">
        <v>960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675" t="s">
        <v>961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998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1" t="s">
        <v>1979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4" t="s">
        <v>1978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1" t="s">
        <v>1000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1002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1004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1" t="s">
        <v>1006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1008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1010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7" t="s">
        <v>1980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1013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8" t="s">
        <v>1016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1" t="s">
        <v>1018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7" t="s">
        <v>1020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1022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0" t="s">
        <v>1029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3" t="s">
        <v>1031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6" t="s">
        <v>1033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9" t="s">
        <v>1035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0" t="s">
        <v>1037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8" t="s">
        <v>1040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1" t="s">
        <v>1042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1" t="s">
        <v>1043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7" t="s">
        <v>1045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1047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1049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1053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1055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1057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1059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1061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1063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1066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1068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1070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1072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1076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1079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1081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1083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1086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1088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1090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1093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1095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1097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1099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1102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1104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1106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1112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1114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1116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1119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1121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1123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1125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1127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1130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1132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1134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1136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1140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1142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1144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1147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1149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1151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1154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1156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1158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43801</v>
      </c>
      <c r="M116" s="1084"/>
      <c r="N116" s="1121">
        <f>+ROUND(+G116+J116+L116,0)</f>
        <v>43801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43801</v>
      </c>
      <c r="R116" s="1035"/>
      <c r="S116" s="1678" t="s">
        <v>1161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1163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43801</v>
      </c>
      <c r="M118" s="1084"/>
      <c r="N118" s="1198">
        <f>+ROUND(+SUM(N116:N117),0)</f>
        <v>43801</v>
      </c>
      <c r="O118" s="1086"/>
      <c r="P118" s="1196">
        <f>+ROUND(+SUM(P116:P117),0)</f>
        <v>0</v>
      </c>
      <c r="Q118" s="1197">
        <f>+ROUND(+SUM(Q116:Q117),0)</f>
        <v>43801</v>
      </c>
      <c r="R118" s="1035"/>
      <c r="S118" s="1690" t="s">
        <v>1165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43801</v>
      </c>
      <c r="M120" s="1084"/>
      <c r="N120" s="1223">
        <f>+ROUND(N106+N110+N114+N118,0)</f>
        <v>43801</v>
      </c>
      <c r="O120" s="1086"/>
      <c r="P120" s="1269">
        <f>+ROUND(P106+P110+P114+P118,0)</f>
        <v>0</v>
      </c>
      <c r="Q120" s="1222">
        <f>+ROUND(Q106+Q110+Q114+Q118,0)</f>
        <v>43801</v>
      </c>
      <c r="R120" s="1035"/>
      <c r="S120" s="1705" t="s">
        <v>1167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1170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1174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1176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1178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17052</v>
      </c>
      <c r="M129" s="1084"/>
      <c r="N129" s="1098">
        <f>+ROUND(+G129+J129+L129,0)</f>
        <v>17052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17052</v>
      </c>
      <c r="R129" s="1035"/>
      <c r="S129" s="1678" t="s">
        <v>1181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1183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60853</v>
      </c>
      <c r="M131" s="1084"/>
      <c r="N131" s="1110">
        <f>+ROUND(+G131+J131+L131,0)</f>
        <v>60853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60853</v>
      </c>
      <c r="R131" s="1035"/>
      <c r="S131" s="1720" t="s">
        <v>1185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43801</v>
      </c>
      <c r="M132" s="1084"/>
      <c r="N132" s="1285">
        <f>+ROUND(+N131-N129-N130,0)</f>
        <v>43801</v>
      </c>
      <c r="O132" s="1086"/>
      <c r="P132" s="1283">
        <f>+ROUND(+P131-P129-P130,0)</f>
        <v>0</v>
      </c>
      <c r="Q132" s="1284">
        <f>+ROUND(+Q131-Q129-Q130,0)</f>
        <v>43801</v>
      </c>
      <c r="R132" s="1035"/>
      <c r="S132" s="1723" t="s">
        <v>1187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7"/>
      <c r="G134" s="1727"/>
      <c r="H134" s="1008"/>
      <c r="I134" s="1293" t="s">
        <v>1190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45291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43801</v>
      </c>
      <c r="G86" s="895">
        <f>+G87+G88</f>
        <v>0</v>
      </c>
      <c r="H86" s="896">
        <f>+H87+H88</f>
        <v>43801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43801</v>
      </c>
      <c r="G88" s="953">
        <f>+OTCHET!I521+OTCHET!I524+OTCHET!I544</f>
        <v>0</v>
      </c>
      <c r="H88" s="954">
        <f>+OTCHET!J521+OTCHET!J524+OTCHET!J544</f>
        <v>43801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17052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17052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-60853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-60853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Цветелина Младенова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Цветелина Младенова</v>
      </c>
      <c r="F114" s="1739"/>
      <c r="G114" s="991"/>
      <c r="H114" s="678"/>
      <c r="I114" s="1363" t="str">
        <f>+OTCHET!G603</f>
        <v>Христо Доков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f>DATE($C$3,1,1)</f>
        <v>44927</v>
      </c>
      <c r="F9" s="116">
        <v>45291</v>
      </c>
      <c r="G9" s="113"/>
      <c r="H9" s="1404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38" t="s">
        <v>954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Криводол</v>
      </c>
      <c r="C12" s="1772"/>
      <c r="D12" s="1773"/>
      <c r="E12" s="118" t="s">
        <v>948</v>
      </c>
      <c r="F12" s="1571" t="s">
        <v>1406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0" t="str">
        <f>CONCATENATE("Уточнен план ",$C$3," - ПРИХОДИ")</f>
        <v>Уточнен план 2023 - ПРИХОДИ</v>
      </c>
      <c r="F19" s="1741"/>
      <c r="G19" s="1741"/>
      <c r="H19" s="1742"/>
      <c r="I19" s="1746" t="str">
        <f>CONCATENATE("Отчет ",$C$3," - ПРИХОДИ")</f>
        <v>Отчет 2023 -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462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464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Криводол</v>
      </c>
      <c r="C179" s="1772"/>
      <c r="D179" s="1773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0" t="str">
        <f>CONCATENATE("Уточнен план ",$C$3," - РАЗХОДИ - рекапитулация")</f>
        <v>Уточнен план 2023 -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2023 -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730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733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189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194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195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266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708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214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216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217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218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1643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219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228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229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230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231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1648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1645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1646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241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267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242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243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614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672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673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900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681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Криводол</v>
      </c>
      <c r="C353" s="1772"/>
      <c r="D353" s="1773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2" t="str">
        <f>CONCATENATE("Уточнен план ",$C$3," - ТРАНСФЕРИ и ВРЕМ. БЕЗЛ. ЗАЕМИ")</f>
        <v>Уточнен план 2023 -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2023 -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270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281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303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247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248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250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251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907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667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668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686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254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753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691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255</v>
      </c>
      <c r="D424" s="180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670</v>
      </c>
      <c r="D425" s="180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911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Криводол</v>
      </c>
      <c r="C438" s="1772"/>
      <c r="D438" s="1773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2023 - БЮДЖЕТНО САЛДО</v>
      </c>
      <c r="F442" s="1741"/>
      <c r="G442" s="1741"/>
      <c r="H442" s="1742"/>
      <c r="I442" s="1758" t="str">
        <f>CONCATENATE("Отчет ",$C$3," - БЮДЖЕТНО САЛДО")</f>
        <v>Отчет 2023 -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Криводол</v>
      </c>
      <c r="C454" s="1772"/>
      <c r="D454" s="1773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3" t="str">
        <f>CONCATENATE("Уточнен план ",$C$3," - ФИНАНСИРАНЕ НА БЮДЖЕТНО САЛДО")</f>
        <v>Уточнен план 2023 -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2023 -ФИНАНСИРАНЕ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754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757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1941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760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767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915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920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921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922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923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307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925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926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927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928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43801</v>
      </c>
      <c r="K544" s="570">
        <f t="shared" si="127"/>
        <v>0</v>
      </c>
      <c r="L544" s="567">
        <f t="shared" si="127"/>
        <v>43801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43801</v>
      </c>
      <c r="K546" s="586">
        <v>0</v>
      </c>
      <c r="L546" s="1374">
        <f t="shared" si="116"/>
        <v>43801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937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-43801</v>
      </c>
      <c r="K566" s="570">
        <f t="shared" si="128"/>
        <v>0</v>
      </c>
      <c r="L566" s="567">
        <f t="shared" si="128"/>
        <v>-43801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17052</v>
      </c>
      <c r="K567" s="573">
        <v>0</v>
      </c>
      <c r="L567" s="1368">
        <f t="shared" si="116"/>
        <v>17052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-60853</v>
      </c>
      <c r="K573" s="1612">
        <v>0</v>
      </c>
      <c r="L573" s="1382">
        <f t="shared" si="129"/>
        <v>-60853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942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819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0" t="s">
        <v>2083</v>
      </c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863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822" t="s">
        <v>2084</v>
      </c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866</v>
      </c>
      <c r="C604" s="1829"/>
      <c r="D604" s="661" t="s">
        <v>867</v>
      </c>
      <c r="E604" s="662"/>
      <c r="F604" s="663"/>
      <c r="G604" s="1830" t="s">
        <v>863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/>
      <c r="C605" s="1832"/>
      <c r="D605" s="664" t="s">
        <v>868</v>
      </c>
      <c r="E605" s="665"/>
      <c r="F605" s="666"/>
      <c r="G605" s="667" t="s">
        <v>869</v>
      </c>
      <c r="H605" s="1833"/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2000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2001</v>
      </c>
      <c r="E378" s="1538"/>
    </row>
    <row r="379" spans="1:5" ht="18">
      <c r="A379" s="1532" t="s">
        <v>1291</v>
      </c>
      <c r="B379" s="1531" t="s">
        <v>2002</v>
      </c>
      <c r="E379" s="1538"/>
    </row>
    <row r="380" spans="1:5" ht="18">
      <c r="A380" s="1532" t="s">
        <v>1292</v>
      </c>
      <c r="B380" s="1533" t="s">
        <v>2003</v>
      </c>
      <c r="E380" s="1538"/>
    </row>
    <row r="381" spans="1:5" ht="18">
      <c r="A381" s="1532" t="s">
        <v>1293</v>
      </c>
      <c r="B381" s="1534" t="s">
        <v>2004</v>
      </c>
      <c r="E381" s="1538"/>
    </row>
    <row r="382" spans="1:5" ht="18">
      <c r="A382" s="1532" t="s">
        <v>1294</v>
      </c>
      <c r="B382" s="1534" t="s">
        <v>2005</v>
      </c>
      <c r="E382" s="1538"/>
    </row>
    <row r="383" spans="1:5" ht="18">
      <c r="A383" s="1532" t="s">
        <v>1295</v>
      </c>
      <c r="B383" s="1534" t="s">
        <v>2006</v>
      </c>
      <c r="E383" s="1538"/>
    </row>
    <row r="384" spans="1:5" ht="18">
      <c r="A384" s="1532" t="s">
        <v>1296</v>
      </c>
      <c r="B384" s="1534" t="s">
        <v>2007</v>
      </c>
      <c r="E384" s="1538"/>
    </row>
    <row r="385" spans="1:5" ht="18">
      <c r="A385" s="1532" t="s">
        <v>1297</v>
      </c>
      <c r="B385" s="1534" t="s">
        <v>2008</v>
      </c>
      <c r="E385" s="1538"/>
    </row>
    <row r="386" spans="1:5" ht="18">
      <c r="A386" s="1532" t="s">
        <v>1298</v>
      </c>
      <c r="B386" s="1535" t="s">
        <v>2009</v>
      </c>
      <c r="E386" s="1538"/>
    </row>
    <row r="387" spans="1:5" ht="18">
      <c r="A387" s="1532" t="s">
        <v>1299</v>
      </c>
      <c r="B387" s="1535" t="s">
        <v>2010</v>
      </c>
      <c r="E387" s="1538"/>
    </row>
    <row r="388" spans="1:5" ht="18">
      <c r="A388" s="1532" t="s">
        <v>1300</v>
      </c>
      <c r="B388" s="1535" t="s">
        <v>2011</v>
      </c>
      <c r="E388" s="1538"/>
    </row>
    <row r="389" spans="1:5" ht="18">
      <c r="A389" s="1532" t="s">
        <v>1301</v>
      </c>
      <c r="B389" s="1535" t="s">
        <v>2012</v>
      </c>
      <c r="E389" s="1538"/>
    </row>
    <row r="390" spans="1:5" ht="18">
      <c r="A390" s="1532" t="s">
        <v>1302</v>
      </c>
      <c r="B390" s="1536" t="s">
        <v>2013</v>
      </c>
      <c r="E390" s="1538"/>
    </row>
    <row r="391" spans="1:5" ht="18">
      <c r="A391" s="1532" t="s">
        <v>1303</v>
      </c>
      <c r="B391" s="1536" t="s">
        <v>2014</v>
      </c>
      <c r="E391" s="1538"/>
    </row>
    <row r="392" spans="1:5" ht="18">
      <c r="A392" s="1532" t="s">
        <v>1304</v>
      </c>
      <c r="B392" s="1535" t="s">
        <v>2015</v>
      </c>
      <c r="E392" s="1538"/>
    </row>
    <row r="393" spans="1:5" ht="18">
      <c r="A393" s="1532" t="s">
        <v>1305</v>
      </c>
      <c r="B393" s="1535" t="s">
        <v>2016</v>
      </c>
      <c r="C393" s="1537" t="s">
        <v>179</v>
      </c>
      <c r="E393" s="1538"/>
    </row>
    <row r="394" spans="1:5" ht="18">
      <c r="A394" s="1532" t="s">
        <v>1306</v>
      </c>
      <c r="B394" s="1534" t="s">
        <v>2017</v>
      </c>
      <c r="C394" s="1537" t="s">
        <v>179</v>
      </c>
      <c r="E394" s="1538"/>
    </row>
    <row r="395" spans="1:5" ht="18">
      <c r="A395" s="1532" t="s">
        <v>1307</v>
      </c>
      <c r="B395" s="1535" t="s">
        <v>2018</v>
      </c>
      <c r="C395" s="1537" t="s">
        <v>179</v>
      </c>
      <c r="E395" s="1538"/>
    </row>
    <row r="396" spans="1:5" ht="18">
      <c r="A396" s="1532" t="s">
        <v>1308</v>
      </c>
      <c r="B396" s="1535" t="s">
        <v>2019</v>
      </c>
      <c r="C396" s="1537" t="s">
        <v>179</v>
      </c>
      <c r="E396" s="1538"/>
    </row>
    <row r="397" spans="1:5" ht="18">
      <c r="A397" s="1532" t="s">
        <v>1309</v>
      </c>
      <c r="B397" s="1535" t="s">
        <v>2020</v>
      </c>
      <c r="C397" s="1537" t="s">
        <v>179</v>
      </c>
      <c r="E397" s="1538"/>
    </row>
    <row r="398" spans="1:5" ht="18">
      <c r="A398" s="1532" t="s">
        <v>1310</v>
      </c>
      <c r="B398" s="1535" t="s">
        <v>2021</v>
      </c>
      <c r="C398" s="1537" t="s">
        <v>179</v>
      </c>
      <c r="E398" s="1538"/>
    </row>
    <row r="399" spans="1:5" ht="18">
      <c r="A399" s="1532" t="s">
        <v>1311</v>
      </c>
      <c r="B399" s="1535" t="s">
        <v>2022</v>
      </c>
      <c r="C399" s="1537" t="s">
        <v>179</v>
      </c>
      <c r="E399" s="1538"/>
    </row>
    <row r="400" spans="1:5" ht="18">
      <c r="A400" s="1532" t="s">
        <v>1312</v>
      </c>
      <c r="B400" s="1535" t="s">
        <v>2023</v>
      </c>
      <c r="C400" s="1537" t="s">
        <v>179</v>
      </c>
      <c r="E400" s="1538"/>
    </row>
    <row r="401" spans="1:5" ht="18">
      <c r="A401" s="1532" t="s">
        <v>1313</v>
      </c>
      <c r="B401" s="1535" t="s">
        <v>2024</v>
      </c>
      <c r="C401" s="1537" t="s">
        <v>179</v>
      </c>
      <c r="E401" s="1538"/>
    </row>
    <row r="402" spans="1:5" ht="18">
      <c r="A402" s="1532" t="s">
        <v>1314</v>
      </c>
      <c r="B402" s="1534" t="s">
        <v>2025</v>
      </c>
      <c r="C402" s="1537" t="s">
        <v>179</v>
      </c>
      <c r="E402" s="1538"/>
    </row>
    <row r="403" spans="1:5" ht="18">
      <c r="A403" s="1532" t="s">
        <v>1315</v>
      </c>
      <c r="B403" s="1535" t="s">
        <v>2026</v>
      </c>
      <c r="C403" s="1537" t="s">
        <v>179</v>
      </c>
      <c r="E403" s="1538"/>
    </row>
    <row r="404" spans="1:5" ht="18">
      <c r="A404" s="1532" t="s">
        <v>1316</v>
      </c>
      <c r="B404" s="1534" t="s">
        <v>2027</v>
      </c>
      <c r="C404" s="1537" t="s">
        <v>179</v>
      </c>
      <c r="E404" s="1538"/>
    </row>
    <row r="405" spans="1:5" ht="18">
      <c r="A405" s="1532" t="s">
        <v>1317</v>
      </c>
      <c r="B405" s="1534" t="s">
        <v>2028</v>
      </c>
      <c r="C405" s="1537" t="s">
        <v>179</v>
      </c>
      <c r="E405" s="1538"/>
    </row>
    <row r="406" spans="1:5" ht="18">
      <c r="A406" s="1532" t="s">
        <v>1318</v>
      </c>
      <c r="B406" s="1534" t="s">
        <v>2029</v>
      </c>
      <c r="C406" s="1537" t="s">
        <v>179</v>
      </c>
      <c r="E406" s="1538"/>
    </row>
    <row r="407" spans="1:5" ht="18">
      <c r="A407" s="1532" t="s">
        <v>1319</v>
      </c>
      <c r="B407" s="1534" t="s">
        <v>2030</v>
      </c>
      <c r="C407" s="1537" t="s">
        <v>179</v>
      </c>
      <c r="E407" s="1538"/>
    </row>
    <row r="408" spans="1:5" ht="18">
      <c r="A408" s="1532" t="s">
        <v>1320</v>
      </c>
      <c r="B408" s="1534" t="s">
        <v>2031</v>
      </c>
      <c r="C408" s="1537" t="s">
        <v>179</v>
      </c>
      <c r="E408" s="1538"/>
    </row>
    <row r="409" spans="1:5" ht="18">
      <c r="A409" s="1532" t="s">
        <v>1321</v>
      </c>
      <c r="B409" s="1534" t="s">
        <v>2032</v>
      </c>
      <c r="C409" s="1537" t="s">
        <v>179</v>
      </c>
      <c r="E409" s="1538"/>
    </row>
    <row r="410" spans="1:5" ht="18">
      <c r="A410" s="1532" t="s">
        <v>1322</v>
      </c>
      <c r="B410" s="1534" t="s">
        <v>2033</v>
      </c>
      <c r="C410" s="1537" t="s">
        <v>179</v>
      </c>
      <c r="E410" s="1538"/>
    </row>
    <row r="411" spans="1:5" ht="18">
      <c r="A411" s="1532" t="s">
        <v>1323</v>
      </c>
      <c r="B411" s="1534" t="s">
        <v>2034</v>
      </c>
      <c r="C411" s="1537" t="s">
        <v>179</v>
      </c>
      <c r="E411" s="1538"/>
    </row>
    <row r="412" spans="1:5" ht="18">
      <c r="A412" s="1532" t="s">
        <v>1324</v>
      </c>
      <c r="B412" s="1539" t="s">
        <v>2035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2036</v>
      </c>
      <c r="C416" s="1537" t="s">
        <v>179</v>
      </c>
      <c r="E416" s="1538"/>
    </row>
    <row r="417" spans="1:5" ht="18">
      <c r="A417" s="1532" t="s">
        <v>1328</v>
      </c>
      <c r="B417" s="1519" t="s">
        <v>2037</v>
      </c>
      <c r="C417" s="1537" t="s">
        <v>179</v>
      </c>
      <c r="E417" s="1538"/>
    </row>
    <row r="418" spans="1:5" ht="18">
      <c r="A418" s="1577" t="s">
        <v>1329</v>
      </c>
      <c r="B418" s="1544" t="s">
        <v>2038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1991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730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733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189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194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195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266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708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214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216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217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218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1647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219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228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229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230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231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1648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1645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1646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241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267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242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243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614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672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673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900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681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681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2024-02-12T12:26:28Z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